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45" firstSheet="1" activeTab="1"/>
  </bookViews>
  <sheets>
    <sheet name="Sheet1" sheetId="1" state="hidden" r:id="rId1"/>
    <sheet name="avagani" sheetId="12" r:id="rId2"/>
    <sheet name="հավելված 2" sheetId="21" r:id="rId3"/>
    <sheet name="հավելված 3" sheetId="8" r:id="rId4"/>
    <sheet name="հավելված 4" sheetId="20" r:id="rId5"/>
    <sheet name="հավելված 5" sheetId="19" r:id="rId6"/>
    <sheet name="Sheet2" sheetId="2" state="hidden" r:id="rId7"/>
    <sheet name="Sheet3" sheetId="3" state="hidden" r:id="rId8"/>
  </sheets>
  <calcPr calcId="162913"/>
</workbook>
</file>

<file path=xl/calcChain.xml><?xml version="1.0" encoding="utf-8"?>
<calcChain xmlns="http://schemas.openxmlformats.org/spreadsheetml/2006/main">
  <c r="F58" i="12" l="1"/>
  <c r="F57" i="12"/>
  <c r="F56" i="12"/>
  <c r="F55" i="12"/>
  <c r="I7" i="12" l="1"/>
  <c r="F7" i="12"/>
  <c r="C19" i="12" l="1"/>
  <c r="E305" i="21" l="1"/>
  <c r="E304" i="21"/>
  <c r="E296" i="21"/>
  <c r="E292" i="21"/>
  <c r="E291" i="21"/>
  <c r="E290" i="21"/>
  <c r="E289" i="21"/>
  <c r="E288" i="21"/>
  <c r="E287" i="21"/>
  <c r="E286" i="21"/>
  <c r="E285" i="21"/>
  <c r="E284" i="21"/>
  <c r="E283" i="21"/>
  <c r="E282" i="21"/>
  <c r="E281" i="21"/>
  <c r="E280" i="21"/>
  <c r="E232" i="21"/>
  <c r="E218" i="21"/>
  <c r="E213" i="21"/>
  <c r="E202" i="21"/>
  <c r="E199" i="21"/>
  <c r="E197" i="21"/>
  <c r="E193" i="21"/>
  <c r="E192" i="21"/>
  <c r="E190" i="21"/>
  <c r="E187" i="21"/>
  <c r="E186" i="21"/>
  <c r="E182" i="21"/>
  <c r="E181" i="21"/>
  <c r="E180" i="21"/>
  <c r="L24" i="12" l="1"/>
  <c r="L53" i="12"/>
  <c r="F36" i="12"/>
  <c r="O17" i="12"/>
  <c r="U17" i="12"/>
  <c r="U16" i="12"/>
  <c r="L16" i="12"/>
  <c r="U15" i="12"/>
  <c r="L15" i="12"/>
  <c r="U14" i="12"/>
  <c r="L14" i="12"/>
  <c r="U13" i="12"/>
  <c r="U6" i="12"/>
  <c r="F6" i="12"/>
  <c r="L11" i="12"/>
  <c r="V54" i="12" l="1"/>
  <c r="U54" i="12"/>
  <c r="R54" i="12"/>
  <c r="Q54" i="12"/>
  <c r="O54" i="12"/>
  <c r="C54" i="12"/>
  <c r="I194" i="19" l="1"/>
  <c r="H194" i="19"/>
  <c r="I180" i="19"/>
  <c r="H180" i="19"/>
  <c r="I164" i="19"/>
  <c r="H164" i="19"/>
  <c r="G164" i="19"/>
  <c r="H153" i="19"/>
  <c r="G153" i="19"/>
  <c r="I144" i="19"/>
  <c r="H144" i="19"/>
  <c r="G144" i="19"/>
  <c r="I129" i="19"/>
  <c r="I97" i="19"/>
  <c r="H97" i="19"/>
  <c r="G56" i="19"/>
  <c r="H22" i="19"/>
  <c r="G22" i="19"/>
  <c r="E22" i="19"/>
  <c r="E52" i="20"/>
  <c r="E31" i="20"/>
  <c r="E22" i="20"/>
  <c r="E17" i="20"/>
  <c r="E10" i="20"/>
  <c r="J7" i="12" l="1"/>
  <c r="I54" i="12" l="1"/>
  <c r="J54" i="12"/>
  <c r="F54" i="12" l="1"/>
  <c r="H7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E18" i="12"/>
  <c r="E19" i="12"/>
  <c r="E22" i="12"/>
  <c r="E23" i="12"/>
  <c r="E24" i="12"/>
  <c r="E25" i="12"/>
  <c r="E26" i="12"/>
  <c r="E28" i="12"/>
  <c r="E29" i="12"/>
  <c r="E31" i="12"/>
  <c r="E32" i="12"/>
  <c r="E33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2" i="12"/>
  <c r="E54" i="12" l="1"/>
  <c r="N7" i="12"/>
  <c r="H6" i="12"/>
  <c r="N6" i="12"/>
  <c r="L49" i="12"/>
  <c r="T46" i="12"/>
  <c r="T42" i="12"/>
  <c r="T43" i="12"/>
  <c r="T44" i="12"/>
  <c r="T45" i="12"/>
  <c r="T47" i="12"/>
  <c r="T48" i="12"/>
  <c r="T49" i="12"/>
  <c r="T50" i="12"/>
  <c r="T51" i="12"/>
  <c r="T52" i="12"/>
  <c r="T53" i="12"/>
  <c r="T37" i="12"/>
  <c r="T38" i="12"/>
  <c r="T39" i="12"/>
  <c r="T40" i="12"/>
  <c r="T41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50" i="12"/>
  <c r="N51" i="12"/>
  <c r="N52" i="12"/>
  <c r="N53" i="12"/>
  <c r="T26" i="12"/>
  <c r="T28" i="12"/>
  <c r="T29" i="12"/>
  <c r="N49" i="12" l="1"/>
  <c r="L54" i="12"/>
  <c r="N24" i="12"/>
  <c r="W14" i="12" l="1"/>
  <c r="W15" i="12"/>
  <c r="W16" i="12"/>
  <c r="W18" i="12"/>
  <c r="W13" i="12"/>
  <c r="W10" i="12"/>
  <c r="W9" i="12"/>
  <c r="W8" i="12"/>
  <c r="X13" i="12" l="1"/>
  <c r="X14" i="12"/>
  <c r="X15" i="12"/>
  <c r="X16" i="12"/>
  <c r="X17" i="12"/>
  <c r="X18" i="12"/>
  <c r="W12" i="12"/>
  <c r="X12" i="12" s="1"/>
  <c r="W7" i="12"/>
  <c r="X9" i="12"/>
  <c r="X10" i="12"/>
  <c r="X6" i="12"/>
  <c r="X7" i="12" l="1"/>
  <c r="W54" i="12"/>
  <c r="X8" i="12"/>
  <c r="X54" i="12" l="1"/>
  <c r="P37" i="12"/>
  <c r="K37" i="12"/>
  <c r="P39" i="12"/>
  <c r="K39" i="12"/>
  <c r="S13" i="12" l="1"/>
  <c r="S17" i="12"/>
  <c r="S18" i="12"/>
  <c r="S19" i="12"/>
  <c r="S20" i="12"/>
  <c r="S21" i="12"/>
  <c r="S22" i="12"/>
  <c r="P6" i="12"/>
  <c r="P7" i="12"/>
  <c r="P9" i="12"/>
  <c r="P10" i="12"/>
  <c r="P20" i="12"/>
  <c r="P21" i="12"/>
  <c r="P22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8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M19" i="12"/>
  <c r="M20" i="12"/>
  <c r="M21" i="12"/>
  <c r="M22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8" i="12"/>
  <c r="K40" i="12"/>
  <c r="K41" i="12"/>
  <c r="K42" i="12"/>
  <c r="K43" i="12"/>
  <c r="K44" i="12"/>
  <c r="K45" i="12"/>
  <c r="K46" i="12"/>
  <c r="K47" i="12"/>
  <c r="K48" i="12"/>
  <c r="K49" i="12"/>
  <c r="K51" i="12"/>
  <c r="K52" i="12"/>
  <c r="K53" i="12"/>
  <c r="K50" i="12"/>
  <c r="D20" i="12"/>
  <c r="D21" i="12"/>
  <c r="D54" i="12" l="1"/>
  <c r="K54" i="12"/>
  <c r="M54" i="12"/>
  <c r="S54" i="12"/>
  <c r="Q25" i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T24" i="12" l="1"/>
  <c r="N25" i="12" l="1"/>
  <c r="N26" i="12"/>
  <c r="N27" i="12"/>
  <c r="N30" i="12"/>
  <c r="N32" i="12"/>
  <c r="N29" i="12"/>
  <c r="N31" i="12"/>
  <c r="N28" i="12"/>
  <c r="T33" i="12"/>
  <c r="T30" i="12"/>
  <c r="T32" i="12"/>
  <c r="T31" i="12"/>
  <c r="T27" i="12"/>
  <c r="T34" i="12"/>
  <c r="T35" i="12"/>
  <c r="T36" i="12"/>
  <c r="T54" i="12" l="1"/>
  <c r="G21" i="12"/>
  <c r="G22" i="12"/>
  <c r="G20" i="12"/>
  <c r="G19" i="12"/>
  <c r="G54" i="12" l="1"/>
  <c r="I153" i="19"/>
  <c r="E57" i="20"/>
</calcChain>
</file>

<file path=xl/sharedStrings.xml><?xml version="1.0" encoding="utf-8"?>
<sst xmlns="http://schemas.openxmlformats.org/spreadsheetml/2006/main" count="1983" uniqueCount="1462">
  <si>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</si>
  <si>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</si>
  <si>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</si>
  <si>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</si>
  <si>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</si>
  <si>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</si>
  <si>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</si>
  <si>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</si>
  <si>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</si>
  <si>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</si>
  <si>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</si>
  <si>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</si>
  <si>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</si>
  <si>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</si>
  <si>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</si>
  <si>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</si>
  <si>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</si>
  <si>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</si>
  <si>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</si>
  <si>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</si>
  <si>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</si>
  <si>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</si>
  <si>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</si>
  <si>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</si>
  <si>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</si>
  <si>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</si>
  <si>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</si>
  <si>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</si>
  <si>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</si>
  <si>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</si>
  <si>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</si>
  <si>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</si>
  <si>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</si>
  <si>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</si>
  <si>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</si>
  <si>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</si>
  <si>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</si>
  <si>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</si>
  <si>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</si>
  <si>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</si>
  <si>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</si>
  <si>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</si>
  <si>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</si>
  <si>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</si>
  <si>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</si>
  <si>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</si>
  <si>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</si>
  <si>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</si>
  <si>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</si>
  <si>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</si>
  <si>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շենքեր  և  շինություններ</t>
  </si>
  <si>
    <t>Համայնքային սեփականության հողամասեր /55357.14 հա,/</t>
  </si>
  <si>
    <t>Մալուխ /բազմաջիղ պղինձ, 2x4մմ/  500մ</t>
  </si>
  <si>
    <t>Խմելու ջրի ցանցեր</t>
  </si>
  <si>
    <t>Կոյուղի</t>
  </si>
  <si>
    <t>Աղբյուր Քոսի</t>
  </si>
  <si>
    <t>Աղբյուր Քահրիգ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</si>
  <si>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</si>
  <si>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</si>
  <si>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</si>
  <si>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</si>
  <si>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Ոռոգման խողովակաշար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</si>
  <si>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</si>
  <si>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</si>
  <si>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</si>
  <si>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</si>
  <si>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</si>
  <si>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>Ներքին խմելու ջրի ցանց</t>
  </si>
  <si>
    <t>Ջրագծի ներքին ցանց</t>
  </si>
  <si>
    <t>Ներհամայնքային ջրագիծ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</si>
  <si>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</si>
  <si>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</si>
  <si>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</si>
  <si>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</si>
  <si>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</si>
  <si>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</si>
  <si>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</si>
  <si>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1941-1945թթ  զոհվածների հիշատակին նվիրված հուշաղբյուր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</si>
  <si>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</si>
  <si>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</si>
  <si>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</si>
  <si>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</si>
  <si>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</si>
  <si>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</si>
  <si>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</si>
  <si>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</si>
  <si>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Ջրանցք</t>
  </si>
  <si>
    <t>Ոռոգման ցանց</t>
  </si>
  <si>
    <t>Հուշարձան-մահարձան</t>
  </si>
  <si>
    <t>Ներհամայնքային կամուրջ</t>
  </si>
  <si>
    <t>Աղբյուր հուշարձան</t>
  </si>
  <si>
    <t>Խմելու ջրի ջրավազան</t>
  </si>
  <si>
    <t>Խմելու ջրի ներքին ցանց</t>
  </si>
  <si>
    <t>Ներհամայնքային ոռոգման համակարգ</t>
  </si>
  <si>
    <t>Մետաղյա խող.ջրագիծ</t>
  </si>
  <si>
    <t>Մետաղյա խող. հենասյուն</t>
  </si>
  <si>
    <t>Հաղորդալար</t>
  </si>
  <si>
    <t>Փողոցային  լուսամփոփներ</t>
  </si>
  <si>
    <t>Ջրագիծ</t>
  </si>
  <si>
    <t>Ցանցային անլար  սարք</t>
  </si>
  <si>
    <t>Ավտոկանգառ</t>
  </si>
  <si>
    <t>Սպանդարյան-Անգեղակոթ ջրատար</t>
  </si>
  <si>
    <t>Շրջ. գործկոմի շենք</t>
  </si>
  <si>
    <t>Տոլորս բնակավայրի վարչական շենք</t>
  </si>
  <si>
    <t>Ախլաթյան բնակավայրի վարչական շենք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</si>
  <si>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</si>
  <si>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</si>
  <si>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</si>
  <si>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</si>
  <si>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</si>
  <si>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</si>
  <si>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</si>
  <si>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</si>
  <si>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</si>
  <si>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</si>
  <si>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>Աշոտավան բնակավայրի պահակի տնակ</t>
  </si>
  <si>
    <t>Աշոտավան բնակավայրի կաթսայատուն</t>
  </si>
  <si>
    <t>Աշոտավան բնակավայրի մանկապարտեզի շենք</t>
  </si>
  <si>
    <t>Հացավան բնակավայրի ծննդատուն</t>
  </si>
  <si>
    <t>Հացավան բնակավյրի խանութի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</si>
  <si>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</si>
  <si>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</si>
  <si>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</si>
  <si>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</si>
  <si>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</si>
  <si>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</si>
  <si>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</si>
  <si>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</si>
  <si>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</si>
  <si>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</si>
  <si>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</si>
  <si>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</si>
  <si>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</si>
  <si>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</si>
  <si>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</si>
  <si>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</si>
  <si>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</si>
  <si>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</si>
  <si>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</si>
  <si>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</si>
  <si>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</si>
  <si>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</si>
  <si>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</si>
  <si>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</si>
  <si>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</si>
  <si>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</si>
  <si>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</si>
  <si>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</si>
  <si>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</si>
  <si>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</si>
  <si>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</si>
  <si>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</si>
  <si>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</si>
  <si>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</si>
  <si>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</si>
  <si>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</si>
  <si>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</si>
  <si>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</si>
  <si>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</si>
  <si>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</si>
  <si>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</si>
  <si>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</si>
  <si>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</si>
  <si>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</si>
  <si>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</si>
  <si>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</si>
  <si>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</si>
  <si>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</si>
  <si>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</si>
  <si>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</si>
  <si>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</si>
  <si>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</si>
  <si>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</si>
  <si>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</si>
  <si>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</si>
  <si>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</si>
  <si>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</si>
  <si>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</si>
  <si>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</si>
  <si>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</si>
  <si>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</si>
  <si>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</si>
  <si>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</si>
  <si>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</si>
  <si>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</si>
  <si>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</si>
  <si>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</si>
  <si>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</si>
  <si>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</si>
  <si>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</si>
  <si>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</si>
  <si>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</si>
  <si>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</si>
  <si>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</si>
  <si>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</si>
  <si>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</si>
  <si>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</si>
  <si>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</si>
  <si>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</si>
  <si>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</si>
  <si>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</si>
  <si>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</si>
  <si>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</si>
  <si>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</si>
  <si>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</si>
  <si>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</si>
  <si>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</si>
  <si>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</si>
  <si>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</si>
  <si>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</si>
  <si>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</si>
  <si>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</si>
  <si>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</si>
  <si>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</si>
  <si>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</si>
  <si>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</si>
  <si>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>Որոտնավան բնակավայրի անասնագոմ</t>
  </si>
  <si>
    <t>Նորավան բնակավայրի հասարակական կենտրոն</t>
  </si>
  <si>
    <t>Ոչ նյութական ակտիվներ</t>
  </si>
  <si>
    <t>1941-1945թթ  զոհվածների հիշատակին նվիրված հուշարձան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</si>
  <si>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</si>
  <si>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</si>
  <si>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</si>
  <si>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>Պահեստ</t>
  </si>
  <si>
    <t>Ոռոգման ջրի ցանցեր</t>
  </si>
  <si>
    <t>Ջրի պոմպ/վառված/</t>
  </si>
  <si>
    <t>Կանգառ/ավտոկանգառ/</t>
  </si>
  <si>
    <t>Սիսիան -Ձորեր մայրուղի 2 կմ</t>
  </si>
  <si>
    <t>Աշոտավան բնակավայրի ակումբի  շենք /կիսաքանդ վիճակ/</t>
  </si>
  <si>
    <t>Տորունիքի գյուղապետարանի  շենք</t>
  </si>
  <si>
    <t>Արցախյան պատերազմի զոհվածն.հուշարձան</t>
  </si>
  <si>
    <t>Հայր. պատերազմի զոհվածն.հուշարձան</t>
  </si>
  <si>
    <t>Կոյուղու ցանց 4.5 կմ</t>
  </si>
  <si>
    <t>Բնունիս բնակավայրի մշակույթի շենք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</si>
  <si>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</si>
  <si>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</si>
  <si>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</si>
  <si>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</si>
  <si>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</si>
  <si>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</si>
  <si>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</si>
  <si>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</si>
  <si>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</si>
  <si>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</si>
  <si>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</si>
  <si>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</si>
  <si>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</si>
  <si>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</si>
  <si>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</si>
  <si>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</si>
  <si>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</si>
  <si>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</si>
  <si>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</si>
  <si>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</si>
  <si>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</si>
  <si>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</si>
  <si>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</si>
  <si>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</si>
  <si>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</si>
  <si>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</si>
  <si>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</si>
  <si>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</si>
  <si>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</si>
  <si>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</si>
  <si>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</si>
  <si>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</si>
  <si>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</si>
  <si>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</si>
  <si>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</si>
  <si>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ՈՒյծ բնակավայրի  մանկապարտեզի շենք վերանորոգված/ուսաուցչի տուն/</t>
  </si>
  <si>
    <t>Ջրի ներքին ցանց/վերանորոգվել է 2018թ/</t>
  </si>
  <si>
    <t>Կանգառ</t>
  </si>
  <si>
    <t>Ներհամայնքային կամուրջ/վերանորոգվել է 2018թ/</t>
  </si>
  <si>
    <t>Ոչ նյութական ակտիվներ մաշ.</t>
  </si>
  <si>
    <t>Ոչ նյութական ակտիվների մն.</t>
  </si>
  <si>
    <t>Նստարան /1000x800x1500մմ/ 8 հատ</t>
  </si>
  <si>
    <t>Եղեռնի նահատակների հիշատակին նվիրված խաչքար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</si>
  <si>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</si>
  <si>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</si>
  <si>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</si>
  <si>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</si>
  <si>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</si>
  <si>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</si>
  <si>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</si>
  <si>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</si>
  <si>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Ներհամայնքային նշանակության ոռոգման ջրագիծ 13.552 կմ</t>
  </si>
  <si>
    <t>Գետաթաղ բնակավայրի ակումբի շենք 1/վարչ.շենք</t>
  </si>
  <si>
    <t>Բռնակոթ  բնակավայրում հովվի կացարան</t>
  </si>
  <si>
    <t>Քարե դաշտ արոտավայրի ջրելատեղի</t>
  </si>
  <si>
    <t>Ընդամենը</t>
  </si>
  <si>
    <t>Ջրի ներքին ցանց ՝ 1.5 կմ</t>
  </si>
  <si>
    <t>Ջրի արտաքին  ցանց ՝ 9  կմ</t>
  </si>
  <si>
    <t>Բռնակոթ  բնակավայրի մշակույթի տուն,վարչ.շենք</t>
  </si>
  <si>
    <t>Շաղատ բնակավայրի բնակարան</t>
  </si>
  <si>
    <t>Աղբավայրի ցանկապատ</t>
  </si>
  <si>
    <t>Կոյուղու խողովակ 60սմ 120գծմ</t>
  </si>
  <si>
    <t>Լուսավորություն</t>
  </si>
  <si>
    <t>Մանչու չումանի խմելու ջրի խողովակ 12կմ</t>
  </si>
  <si>
    <t>Օբի ձորի խմելու ջրի խողովակ 2.5կմ</t>
  </si>
  <si>
    <t>Գոլի ձորի խմելու ջրի խողովակ 2կմ</t>
  </si>
  <si>
    <t>Ոռոգման ներտնային ցանց 20կմ</t>
  </si>
  <si>
    <t>Լուսավորության համակարգ 45 հատ</t>
  </si>
  <si>
    <t>Աշոտավան բնակավայրի հանրախանութի  շենք /կենցաղի տուն</t>
  </si>
  <si>
    <t>Վաղատին բնակավայր</t>
  </si>
  <si>
    <t>Մսի վաճառակետ</t>
  </si>
  <si>
    <t>ՀՀ</t>
  </si>
  <si>
    <t>Անվանում</t>
  </si>
  <si>
    <t>Քանակ</t>
  </si>
  <si>
    <t>Վարագույր</t>
  </si>
  <si>
    <t>Գրասեղան</t>
  </si>
  <si>
    <t>Աթոռ</t>
  </si>
  <si>
    <t>Պահարան</t>
  </si>
  <si>
    <t>Բազմոց</t>
  </si>
  <si>
    <t>Չհրկիզվող պահարան</t>
  </si>
  <si>
    <t>Նստարան</t>
  </si>
  <si>
    <t>Գրապահարան</t>
  </si>
  <si>
    <t>Գույքային համար</t>
  </si>
  <si>
    <t>Համախառն հաշվեկշռային արժեք</t>
  </si>
  <si>
    <t>Կուտակված մաշվածություն</t>
  </si>
  <si>
    <t>Հաշվեկշռային արժեք</t>
  </si>
  <si>
    <t>Մուտքի ամսաթիվ</t>
  </si>
  <si>
    <t>ՇՇ-00001</t>
  </si>
  <si>
    <t>ՇՇ-00002</t>
  </si>
  <si>
    <t>ՇՇ-00003</t>
  </si>
  <si>
    <t>ՇՇ-00004</t>
  </si>
  <si>
    <t>ՇՇ-00005</t>
  </si>
  <si>
    <t>ՇՇ-00006</t>
  </si>
  <si>
    <t>ՇՇ-00007</t>
  </si>
  <si>
    <t>ՇՇ-00008</t>
  </si>
  <si>
    <t>ՇՇ-00009</t>
  </si>
  <si>
    <t>ՇՇ-00010</t>
  </si>
  <si>
    <t>ՇՇ-00011</t>
  </si>
  <si>
    <t>ՇՇ-00012</t>
  </si>
  <si>
    <t>ՇՇ-00013</t>
  </si>
  <si>
    <t>ՇՇ-00015</t>
  </si>
  <si>
    <t>ՇՇ-00177</t>
  </si>
  <si>
    <t>Աղբատեղի Սիսիանի բնակարանային կոմունալ տնտեսություն ՀՈԱԿ</t>
  </si>
  <si>
    <t>ՇՇ-00178</t>
  </si>
  <si>
    <t>ՇՇ-00179</t>
  </si>
  <si>
    <t>ՇՇ-00180</t>
  </si>
  <si>
    <t>ՇՇ-00181</t>
  </si>
  <si>
    <t>ՇՇ-00182</t>
  </si>
  <si>
    <t>ՇՇ-00183</t>
  </si>
  <si>
    <t>ՇՇ-00184</t>
  </si>
  <si>
    <t>ՇՇ-00185</t>
  </si>
  <si>
    <t>ՇՇ-00186</t>
  </si>
  <si>
    <t>ՇՇ-00187</t>
  </si>
  <si>
    <t>ՇՇ-00188</t>
  </si>
  <si>
    <t>ՇՇ-00189</t>
  </si>
  <si>
    <t>ՇՇ-00190</t>
  </si>
  <si>
    <t>ՇՇ-00191</t>
  </si>
  <si>
    <t>ՇՇ-00192</t>
  </si>
  <si>
    <t>ՇՇ-00193</t>
  </si>
  <si>
    <t>ՇՇ-00194</t>
  </si>
  <si>
    <t>ՇՇ-00195</t>
  </si>
  <si>
    <t>ՇՇ-00196</t>
  </si>
  <si>
    <t>ՇՇ-00197</t>
  </si>
  <si>
    <t>ՇՇ-00198</t>
  </si>
  <si>
    <t>ՇՇ-00199</t>
  </si>
  <si>
    <t>ՇՇ-00200</t>
  </si>
  <si>
    <t>ՇՇ-00201</t>
  </si>
  <si>
    <t>ՇՇ-00202</t>
  </si>
  <si>
    <t>ՇՇ-00203</t>
  </si>
  <si>
    <t>ՇՇ-00204</t>
  </si>
  <si>
    <t>ՇՇ-00205</t>
  </si>
  <si>
    <t>ՇՇ-00206</t>
  </si>
  <si>
    <t>ՇՇ-00207</t>
  </si>
  <si>
    <t>ՇՇ-00208</t>
  </si>
  <si>
    <t>ՇՇ-00209</t>
  </si>
  <si>
    <t>ՇՇ-00210</t>
  </si>
  <si>
    <t>ՇՇ-00175</t>
  </si>
  <si>
    <t>Մսի վաճառատեղ</t>
  </si>
  <si>
    <t>ՇՇ-00016</t>
  </si>
  <si>
    <t>ՇՇ-00018</t>
  </si>
  <si>
    <t>ՇՇ-00019</t>
  </si>
  <si>
    <t>ՇՇ-00020</t>
  </si>
  <si>
    <t>ՇՇ-00021</t>
  </si>
  <si>
    <t>Ախլաթյան բնակավայրի կաթի ընդունման կետ</t>
  </si>
  <si>
    <t>ՇՇ-00022</t>
  </si>
  <si>
    <t>ՇՇ-00023</t>
  </si>
  <si>
    <t>ՇՇ-00024</t>
  </si>
  <si>
    <t>ՇՇ-00025</t>
  </si>
  <si>
    <t>ՇՇ-00026</t>
  </si>
  <si>
    <t>ՇՇ-00027</t>
  </si>
  <si>
    <t>ՇՇ-00028</t>
  </si>
  <si>
    <t>ՇՇ-00029</t>
  </si>
  <si>
    <t>ՇՇ-00030</t>
  </si>
  <si>
    <t>Դաստակերտ բնակավայրի  ոչ բնակելի շենք</t>
  </si>
  <si>
    <t>ՇՇ-00031</t>
  </si>
  <si>
    <t>ՇՇ-00032</t>
  </si>
  <si>
    <t>ՇՇ-00033</t>
  </si>
  <si>
    <t>ՇՇ-00034</t>
  </si>
  <si>
    <t>ՇՇ-00035</t>
  </si>
  <si>
    <t>Դաստակերտի քաղաքապետարանի շենք</t>
  </si>
  <si>
    <t>ՇՇ-00036</t>
  </si>
  <si>
    <t>Նժդեհ բնակավայրի յոթ  կիսաքանդ շինություններ</t>
  </si>
  <si>
    <t>ՇՇ-00038</t>
  </si>
  <si>
    <t>Նժդեհ բնակավայրի նախկին կապի շենք</t>
  </si>
  <si>
    <t>ՇՇ-00039</t>
  </si>
  <si>
    <t>ՇՇ-00040</t>
  </si>
  <si>
    <t>ՇՇ-00041</t>
  </si>
  <si>
    <t>ՇՇ-00042</t>
  </si>
  <si>
    <t>ՇՇ-00044</t>
  </si>
  <si>
    <t>ՇՇ-00046</t>
  </si>
  <si>
    <t>ՇՇ-00047</t>
  </si>
  <si>
    <t>ՇՇ-00048</t>
  </si>
  <si>
    <t>ՇՇ-00049</t>
  </si>
  <si>
    <t>ՇՇ-00050</t>
  </si>
  <si>
    <t>ՇՇ-00051</t>
  </si>
  <si>
    <t>ՇՇ-00052</t>
  </si>
  <si>
    <t>ՇՇ-00053</t>
  </si>
  <si>
    <t>ՇՇ-00054</t>
  </si>
  <si>
    <t>ՇՇ-00055</t>
  </si>
  <si>
    <t>ՇՇ-00056</t>
  </si>
  <si>
    <t>ՇՇ-00057</t>
  </si>
  <si>
    <t>ՇՇ-00058</t>
  </si>
  <si>
    <t>ՇՇ-00059</t>
  </si>
  <si>
    <t>ՇՇ-00060</t>
  </si>
  <si>
    <t>ՇՇ-00061</t>
  </si>
  <si>
    <t>ՇՇ-00062</t>
  </si>
  <si>
    <t>ՇՇ-00063</t>
  </si>
  <si>
    <t>ՇՇ-00064</t>
  </si>
  <si>
    <t>ՇՇ-00065</t>
  </si>
  <si>
    <t>ՇՇ-00066</t>
  </si>
  <si>
    <t>ՇՇ-00067</t>
  </si>
  <si>
    <t>ՇՇ-00068</t>
  </si>
  <si>
    <t>ՇՇ-00069</t>
  </si>
  <si>
    <t>ՇՇ-00070</t>
  </si>
  <si>
    <t>ՇՇ-00071</t>
  </si>
  <si>
    <t>ՇՇ-00072</t>
  </si>
  <si>
    <t>ՇՇ-00073</t>
  </si>
  <si>
    <t>ՇՇ-00074</t>
  </si>
  <si>
    <t>ՇՇ-00075</t>
  </si>
  <si>
    <t>ՇՇ-00076</t>
  </si>
  <si>
    <t>ՇՇ-00077</t>
  </si>
  <si>
    <t>ՇՇ-00078</t>
  </si>
  <si>
    <t>ՇՇ-00079</t>
  </si>
  <si>
    <t>ՇՇ-00080</t>
  </si>
  <si>
    <t>ՇՇ-00081</t>
  </si>
  <si>
    <t>ՇՇ-00082</t>
  </si>
  <si>
    <t>ՇՇ-00083</t>
  </si>
  <si>
    <t>ՇՇ-00084</t>
  </si>
  <si>
    <t>ՇՇ-00085</t>
  </si>
  <si>
    <t>ՇՇ-00086</t>
  </si>
  <si>
    <t>ՇՇ-00087</t>
  </si>
  <si>
    <t>ՇՇ-00088</t>
  </si>
  <si>
    <t>ՇՇ-00089</t>
  </si>
  <si>
    <t>ՇՇ-00090</t>
  </si>
  <si>
    <t>ՇՇ-00176</t>
  </si>
  <si>
    <t>Որոտնավան բնակավայրի վարչական շենք</t>
  </si>
  <si>
    <t>ՇՇ-00091</t>
  </si>
  <si>
    <t>ՇՇ-00092</t>
  </si>
  <si>
    <t>ՇՇ-00093</t>
  </si>
  <si>
    <t>ՇՇ-00094</t>
  </si>
  <si>
    <t>ՇՇ-00095</t>
  </si>
  <si>
    <t>ՈՒյծ բնակավայրի արտադրական նշանակության շենք</t>
  </si>
  <si>
    <t>ՇՇ-00096</t>
  </si>
  <si>
    <t>ՇՇ-00211</t>
  </si>
  <si>
    <t>Անասնագոմ Ույծ</t>
  </si>
  <si>
    <t>ՇՇ-00212</t>
  </si>
  <si>
    <t>ՇՇ-00213</t>
  </si>
  <si>
    <t>ՇՇ-00097</t>
  </si>
  <si>
    <t>ՇՇ-00098</t>
  </si>
  <si>
    <t>ՇՇ-00099</t>
  </si>
  <si>
    <t>ՇՇ-00100</t>
  </si>
  <si>
    <t>ՇՇ-00101</t>
  </si>
  <si>
    <t>ՇՇ-00102</t>
  </si>
  <si>
    <t>ՇՇ-00103</t>
  </si>
  <si>
    <t>ՇՇ-00104</t>
  </si>
  <si>
    <t>ՇՇ-00105</t>
  </si>
  <si>
    <t>ՇՇ-00106</t>
  </si>
  <si>
    <t>ՇՇ-00107</t>
  </si>
  <si>
    <t>ՇՇ-00108</t>
  </si>
  <si>
    <t>ՇՇ-00109</t>
  </si>
  <si>
    <t>ՇՇ-00110</t>
  </si>
  <si>
    <t>ՇՇ-00111</t>
  </si>
  <si>
    <t>ՇՇ-00112</t>
  </si>
  <si>
    <t>ՇՇ-00113</t>
  </si>
  <si>
    <t>ՇՇ-00114</t>
  </si>
  <si>
    <t>ՇՇ-00115</t>
  </si>
  <si>
    <t>ՇՇ-00116</t>
  </si>
  <si>
    <t>Շամբ բնակավայրի կենցաղի տուն</t>
  </si>
  <si>
    <t>ՇՇ-00117</t>
  </si>
  <si>
    <t>ՇՇ-00118</t>
  </si>
  <si>
    <t>ՇՇ-00119</t>
  </si>
  <si>
    <t>ՇՇ-00120</t>
  </si>
  <si>
    <t>ՇՇ-00121</t>
  </si>
  <si>
    <t>ՇՇ-00122</t>
  </si>
  <si>
    <t>ՇՇ-00123</t>
  </si>
  <si>
    <t>ՇՇ-00124</t>
  </si>
  <si>
    <t>ՇՇ-00125</t>
  </si>
  <si>
    <t>ՇՇ-00126</t>
  </si>
  <si>
    <t>ՇՇ-00127</t>
  </si>
  <si>
    <t>ՇՇ-00128</t>
  </si>
  <si>
    <t>ՇՇ-00129</t>
  </si>
  <si>
    <t>ՇՇ-00130</t>
  </si>
  <si>
    <t>ՇՇ-00131</t>
  </si>
  <si>
    <t>ՇՇ-00132</t>
  </si>
  <si>
    <t>ՇՇ-00133</t>
  </si>
  <si>
    <t>ՇՇ-00134</t>
  </si>
  <si>
    <t>Լոր բնակավայրի  ջրհան կայան</t>
  </si>
  <si>
    <t>ՇՇ-00135</t>
  </si>
  <si>
    <t>ՇՇ-00136</t>
  </si>
  <si>
    <t>ՇՇ-00137</t>
  </si>
  <si>
    <t>ՇՇ-00138</t>
  </si>
  <si>
    <t>ՇՇ-00139</t>
  </si>
  <si>
    <t>ՇՇ-00140</t>
  </si>
  <si>
    <t>ՇՇ-00141</t>
  </si>
  <si>
    <t>Շենաթաղ բնակավայրի անասնակերի պահեստ</t>
  </si>
  <si>
    <t>ՇՇ-00142</t>
  </si>
  <si>
    <t>ՇՇ-00143</t>
  </si>
  <si>
    <t>ՇՇ-00144</t>
  </si>
  <si>
    <t>ՇՇ-00145</t>
  </si>
  <si>
    <t>ՇՇ-00146</t>
  </si>
  <si>
    <t>ՇՇ-00147</t>
  </si>
  <si>
    <t>ՇՇ-00148</t>
  </si>
  <si>
    <t>ՇՇ-00149</t>
  </si>
  <si>
    <t>ՇՇ-00150</t>
  </si>
  <si>
    <t>ՇՇ-00151</t>
  </si>
  <si>
    <t>ՇՇ-00152</t>
  </si>
  <si>
    <t>ՇՇ-00153</t>
  </si>
  <si>
    <t>Շաքի բնակավայրի  կոլտնտ. նախկին շենք</t>
  </si>
  <si>
    <t>ՇՇ-00154</t>
  </si>
  <si>
    <t>ՇՇ-00155</t>
  </si>
  <si>
    <t>ՇՇ-00156</t>
  </si>
  <si>
    <t>ՇՇ-00157</t>
  </si>
  <si>
    <t>ՇՇ-00158</t>
  </si>
  <si>
    <t>ՇՇ-00159</t>
  </si>
  <si>
    <t>ՇՇ-00160</t>
  </si>
  <si>
    <t>Շաղատ բնակավայրի խանութ</t>
  </si>
  <si>
    <t>ՇՇ-00161</t>
  </si>
  <si>
    <t>ՇՇ-00162</t>
  </si>
  <si>
    <t>ՇՇ-00163</t>
  </si>
  <si>
    <t>ՇՇ-00164</t>
  </si>
  <si>
    <t>ՇՇ-00165</t>
  </si>
  <si>
    <t>ՇՇ-00166</t>
  </si>
  <si>
    <t>ՇՇ-00167</t>
  </si>
  <si>
    <t>ՇՇ-00168</t>
  </si>
  <si>
    <t>ՇՇ-00169</t>
  </si>
  <si>
    <t>ՇՇ-00170</t>
  </si>
  <si>
    <t>ՇՇ-00171</t>
  </si>
  <si>
    <t>ՇՇ-00172</t>
  </si>
  <si>
    <t>ՇՇ-00173</t>
  </si>
  <si>
    <t>ՇՇ-00174</t>
  </si>
  <si>
    <t>ՍԻՍԻԱՆԻ ՀԱՄԱՅՆՔԱՊԵՏԱՐԱՆԻ ԱՇԽԱՏԱԿԱԶՄ</t>
  </si>
  <si>
    <t>Գույքի անվանումը</t>
  </si>
  <si>
    <t>Գույքային համ.</t>
  </si>
  <si>
    <t>Գումար</t>
  </si>
  <si>
    <t>Հ/Հ</t>
  </si>
  <si>
    <t>հատ</t>
  </si>
  <si>
    <t>Չափի միավորը /հատ,մ/</t>
  </si>
  <si>
    <t>16</t>
  </si>
  <si>
    <t>Բաժակ</t>
  </si>
  <si>
    <t>Դանակ</t>
  </si>
  <si>
    <t>Հ/հ</t>
  </si>
  <si>
    <t>Ապրանքի անվանումը</t>
  </si>
  <si>
    <t>Գույքային համարը</t>
  </si>
  <si>
    <t>Քանակը</t>
  </si>
  <si>
    <t>Աթոռ մանկական</t>
  </si>
  <si>
    <t>Ափսե փոքր</t>
  </si>
  <si>
    <t>Ափսե մեծ</t>
  </si>
  <si>
    <t>Միավորի 
արժեքը</t>
  </si>
  <si>
    <t>Ձեռք բերման 
տարեթիվը</t>
  </si>
  <si>
    <t>Արժեքը
 /դրամ/</t>
  </si>
  <si>
    <t>Ափսե դեսերտ</t>
  </si>
  <si>
    <t>Դույլ կապրոնի</t>
  </si>
  <si>
    <t>Մատրաս</t>
  </si>
  <si>
    <t>Ափսե ճաշի</t>
  </si>
  <si>
    <t>Գույք. համար</t>
  </si>
  <si>
    <t>Օգտ. Ծառ. Ժամ.</t>
  </si>
  <si>
    <t>Վերմակ</t>
  </si>
  <si>
    <t>1997թ.</t>
  </si>
  <si>
    <t>Թեյնիկ</t>
  </si>
  <si>
    <t>Բաժակ/թեյի/</t>
  </si>
  <si>
    <t>Ջերմաչափ</t>
  </si>
  <si>
    <t>Տախտակ</t>
  </si>
  <si>
    <t>Սեղան/մանկ/</t>
  </si>
  <si>
    <t>Խաղային մայկա</t>
  </si>
  <si>
    <t xml:space="preserve"> 130,500     
</t>
  </si>
  <si>
    <t>Ախ/կենս-1</t>
  </si>
  <si>
    <t>Լուսավորության համակարգ</t>
  </si>
  <si>
    <t>Ախ/կենս-2</t>
  </si>
  <si>
    <t>Խմելու ջրի խողովակաշար Բնունիսից</t>
  </si>
  <si>
    <t>Ախ/կենս-3</t>
  </si>
  <si>
    <t>Ախ/կենս-36</t>
  </si>
  <si>
    <t>Ախ/կենս-4</t>
  </si>
  <si>
    <t>Ախ/կենս-5</t>
  </si>
  <si>
    <t>Ախ/կենս-6</t>
  </si>
  <si>
    <t>Ախ/կենս-7</t>
  </si>
  <si>
    <t>Արոտավայրերի ջրարբիացման համակարգ</t>
  </si>
  <si>
    <t>Ախ/կենս-8</t>
  </si>
  <si>
    <t>Խմելու ջրի ջրընդունիչ</t>
  </si>
  <si>
    <t>Ախ/կենս-9</t>
  </si>
  <si>
    <t>Մանկական խաղահրապարակ</t>
  </si>
  <si>
    <t>Աղ/կենս-1</t>
  </si>
  <si>
    <t>Ջրավազան</t>
  </si>
  <si>
    <t>Աղ/կենս-13</t>
  </si>
  <si>
    <t>Կոյուղի 0.8 կմ</t>
  </si>
  <si>
    <t>Աղ/կենս-14</t>
  </si>
  <si>
    <t>Ներտնային ոռոգման ցանց 3 կմ</t>
  </si>
  <si>
    <t>Աղ/կենս-15</t>
  </si>
  <si>
    <t>Աղ/կենս-16</t>
  </si>
  <si>
    <t>Աղ/կենս-17</t>
  </si>
  <si>
    <t>Աղ/կենս-2</t>
  </si>
  <si>
    <t>Աղ/կենս-3</t>
  </si>
  <si>
    <t>Կամուրջ</t>
  </si>
  <si>
    <t>Աղ/կենս-6</t>
  </si>
  <si>
    <t>Աղ/կենս-7</t>
  </si>
  <si>
    <t>Հուշաղբյուր հայրենական պատերազմի</t>
  </si>
  <si>
    <t>Հուշաղբյուր արցախյան  պատերազմի</t>
  </si>
  <si>
    <t>Հովանոց 6 նստատեղերով</t>
  </si>
  <si>
    <t>Անգ/կենս-1</t>
  </si>
  <si>
    <t>Անգ/կենս-2</t>
  </si>
  <si>
    <t>Ավտոկանգառի հովանոց</t>
  </si>
  <si>
    <t>Աշ/թա-25</t>
  </si>
  <si>
    <t>Բն/կենս-1</t>
  </si>
  <si>
    <t>Բն/կենս-2</t>
  </si>
  <si>
    <t>Բն/կենս-3</t>
  </si>
  <si>
    <t>Երկաթյա տնակ</t>
  </si>
  <si>
    <t>Բն/կենս-4</t>
  </si>
  <si>
    <t>Բն/կենս-5</t>
  </si>
  <si>
    <t>Բռ/կենս-1</t>
  </si>
  <si>
    <t>Գերեզմաններ</t>
  </si>
  <si>
    <t>Բռ/կենս-12</t>
  </si>
  <si>
    <t>Բռ/կենս-13</t>
  </si>
  <si>
    <t>Բռ/կենս-14</t>
  </si>
  <si>
    <t>Բռ/կենս-15</t>
  </si>
  <si>
    <t>Զբոսայգի/Կոմիտասի այգի/ զոհված ազատամարտիկների հուշահամալիր</t>
  </si>
  <si>
    <t>Բռ/կենս-16</t>
  </si>
  <si>
    <t>Բռ/կենս-17</t>
  </si>
  <si>
    <t>Խաչարտի Ձոր արոտավայրի ջրելատեղ RZG</t>
  </si>
  <si>
    <t>Բռ/կենս-2</t>
  </si>
  <si>
    <t>Բռ/կենս-3</t>
  </si>
  <si>
    <t>Բռ/կենս-4</t>
  </si>
  <si>
    <t>Բռ/կենս-5</t>
  </si>
  <si>
    <t>Բռ/կենս-6</t>
  </si>
  <si>
    <t>Բռ/կենս-7</t>
  </si>
  <si>
    <t>Գ/կենս-1</t>
  </si>
  <si>
    <t>Գ/կենս-2</t>
  </si>
  <si>
    <t>Գ/կենս-3</t>
  </si>
  <si>
    <t>Գ/կենս-4</t>
  </si>
  <si>
    <t>Գ/կենս-5</t>
  </si>
  <si>
    <t>Գ/կենս-6</t>
  </si>
  <si>
    <t>Գ/Պ.խ-1</t>
  </si>
  <si>
    <t>Պոլիպիլ.խողովակ</t>
  </si>
  <si>
    <t>Գ/Պ.խ-2</t>
  </si>
  <si>
    <t>Պոլիպիլ.խողովակ 63մմ</t>
  </si>
  <si>
    <t>Դաս/կենս-1</t>
  </si>
  <si>
    <t>Դաս/կենս-2</t>
  </si>
  <si>
    <t>Դաս/կենս-3</t>
  </si>
  <si>
    <t>Դաս/կենս-4</t>
  </si>
  <si>
    <t>Դաս/կենս-5</t>
  </si>
  <si>
    <t>Դաս/կենս-6</t>
  </si>
  <si>
    <t>Նստարաններ</t>
  </si>
  <si>
    <t>Դբ/կենս-1</t>
  </si>
  <si>
    <t>Դբ/կենս-2</t>
  </si>
  <si>
    <t>Դբ/կենս-4</t>
  </si>
  <si>
    <t>Դբ/կենս-5</t>
  </si>
  <si>
    <t>Դբ/կենս-6</t>
  </si>
  <si>
    <t>Դբ/կենս-7</t>
  </si>
  <si>
    <t>Դբ/կենս-8</t>
  </si>
  <si>
    <t>Դբ/կենս-9</t>
  </si>
  <si>
    <t>Դբ/Օ-1</t>
  </si>
  <si>
    <t>Օդատաքացման համակարգ</t>
  </si>
  <si>
    <t>Թաս/կենս-1</t>
  </si>
  <si>
    <t>Թաս/կենս-2</t>
  </si>
  <si>
    <t>Թաս/կենս-3</t>
  </si>
  <si>
    <t>Թաս/կենս-4</t>
  </si>
  <si>
    <t>Թաս/կենս-5</t>
  </si>
  <si>
    <t>Թաս/կենս-6</t>
  </si>
  <si>
    <t>Ի/կենս-1</t>
  </si>
  <si>
    <t>Ի/կենս-2</t>
  </si>
  <si>
    <t>Ի/կենս-2230</t>
  </si>
  <si>
    <t>Ջրախմոցներ</t>
  </si>
  <si>
    <t>Ի/կենս-3</t>
  </si>
  <si>
    <t>Լոր/կենս-1</t>
  </si>
  <si>
    <t>Լոր/կենս-10</t>
  </si>
  <si>
    <t>Լոր/կենս-11</t>
  </si>
  <si>
    <t>Խմելու ջրագիծ</t>
  </si>
  <si>
    <t>Լոր/կենս-2</t>
  </si>
  <si>
    <t>Լոր/կենս-3</t>
  </si>
  <si>
    <t>Լոր/կենս-4</t>
  </si>
  <si>
    <t>Լոր/կենս-7</t>
  </si>
  <si>
    <t>Լոր/կենս-8</t>
  </si>
  <si>
    <t>Լոր/կենս-9</t>
  </si>
  <si>
    <t>Հց/կենս-1</t>
  </si>
  <si>
    <t>Մք/կենս-1</t>
  </si>
  <si>
    <t>Աղբյուրի աչք և  Սև արտեր  արոտավայրերի ջրելատեղ</t>
  </si>
  <si>
    <t>Ն/կենս-1</t>
  </si>
  <si>
    <t>Ն/կենս-10</t>
  </si>
  <si>
    <t>Գերեզման</t>
  </si>
  <si>
    <t>Ն/կենս-13</t>
  </si>
  <si>
    <t>Ն/կենս-2</t>
  </si>
  <si>
    <t>Ն/կենս-3</t>
  </si>
  <si>
    <t>Ն/կենս-4</t>
  </si>
  <si>
    <t>Ճանապարհ Նոր Նորավան 3.08 կմ</t>
  </si>
  <si>
    <t>Ն/կենս-5</t>
  </si>
  <si>
    <t>Փողոց 3 կմ</t>
  </si>
  <si>
    <t>Ն/կենս-6</t>
  </si>
  <si>
    <t>Ն/կենս-7</t>
  </si>
  <si>
    <t>Ոռոգման ջրատար 4.8 կմ</t>
  </si>
  <si>
    <t>Ն/կենս-8</t>
  </si>
  <si>
    <t>Ն/կենս-9</t>
  </si>
  <si>
    <t>Շ/կենս-1</t>
  </si>
  <si>
    <t>Երկաթյա նստարան</t>
  </si>
  <si>
    <t>Շ/կենս-2</t>
  </si>
  <si>
    <t>Շ/կենս-3</t>
  </si>
  <si>
    <t>Շ/կենս-4</t>
  </si>
  <si>
    <t>Շ/կենս-5</t>
  </si>
  <si>
    <t>Շ/կենս-6</t>
  </si>
  <si>
    <t>Շ/կենս-7</t>
  </si>
  <si>
    <t>Շ/կենս-8</t>
  </si>
  <si>
    <t>Շ/կենս-9</t>
  </si>
  <si>
    <t>Շաղ/կենս-1</t>
  </si>
  <si>
    <t>Շաղ/կենս-2</t>
  </si>
  <si>
    <t>Շաղ/կենս-3</t>
  </si>
  <si>
    <t>Շաղ/կենս-4</t>
  </si>
  <si>
    <t>Շաղ/կենս-5</t>
  </si>
  <si>
    <t>Շաղ/կենս-6</t>
  </si>
  <si>
    <t>Շաղ/կենս-7</t>
  </si>
  <si>
    <t>Շբ/կենս-1</t>
  </si>
  <si>
    <t>Արցախյան պատերազմում զոհվածների հիշատակին նվիրված խաչքար-պուրակ</t>
  </si>
  <si>
    <t>Շբ/կենս-2</t>
  </si>
  <si>
    <t>Անասունների ջրելատեղ Եռաբլուրում</t>
  </si>
  <si>
    <t>Շեն/կենս-1</t>
  </si>
  <si>
    <t>Շեն/կենս-2</t>
  </si>
  <si>
    <t>Ո/կենս-1</t>
  </si>
  <si>
    <t>Ո/կենս-2</t>
  </si>
  <si>
    <t>Ու/կենս-1</t>
  </si>
  <si>
    <t>Ու/կենս-10</t>
  </si>
  <si>
    <t>Քարաղբյուր արոտավայրերի  ջրելատեղ</t>
  </si>
  <si>
    <t>Ու/կենս-2</t>
  </si>
  <si>
    <t>Ու/կենս-5</t>
  </si>
  <si>
    <t>Ու/կենս-6</t>
  </si>
  <si>
    <t>Ու/կենս-7</t>
  </si>
  <si>
    <t>Ու/կենս-8</t>
  </si>
  <si>
    <t>Ու/կենս-9</t>
  </si>
  <si>
    <t>Ս/կենս-1</t>
  </si>
  <si>
    <t>Ս/կենս-2</t>
  </si>
  <si>
    <t>ՍՀ/կենս-1</t>
  </si>
  <si>
    <t>Շաքե-Սիսիան ջրատարի անավարտ ՕԿՋ</t>
  </si>
  <si>
    <t>ՍՀ/կենս-10</t>
  </si>
  <si>
    <t>40-աղբյուր հուշարձան</t>
  </si>
  <si>
    <t>Հենասյուներ մեծ</t>
  </si>
  <si>
    <t>ՍՀ/կենս-1000</t>
  </si>
  <si>
    <t>Կանաչ տարածք /գազոն/ Իսրայել-Օրի փողոց` 2.0 հազ.ք.մ.</t>
  </si>
  <si>
    <t>ՍՀ/կենս-1001</t>
  </si>
  <si>
    <t>Մարզադաշտ 18000քմ</t>
  </si>
  <si>
    <t>ՍՀ/կենս-1002</t>
  </si>
  <si>
    <t>Ֆուտբոլի փոքր դաշտ</t>
  </si>
  <si>
    <t>ՍՀ/կենս-1003</t>
  </si>
  <si>
    <t>Սիսիանի քաղաքային համայնքի վարչական շենքի գազիֆիկացման համակարգ 227գմ/Baxi/</t>
  </si>
  <si>
    <t>ՍՀ/կենս-1042</t>
  </si>
  <si>
    <t>ՙԲլթբլթանի՚ տարածք`  2600.0  քառ.մ</t>
  </si>
  <si>
    <t>ՍՀ/կենս-1043</t>
  </si>
  <si>
    <t>ՙԲլթբլթանի՚ տարածք քլորակայան</t>
  </si>
  <si>
    <t>ՍՀ/կենս-1044</t>
  </si>
  <si>
    <t>ՙԲլթբլթանի՚ տարածք պահակատուն</t>
  </si>
  <si>
    <t>ՍՀ/կենս-1045</t>
  </si>
  <si>
    <t>ՙԲլթբլթանի՚ տարածք ջրամբար</t>
  </si>
  <si>
    <t>ՍՀ/կենս-1046</t>
  </si>
  <si>
    <t>ՙՄեծ աղբյուրի՚ տարածք` 300.0 քառ.մ</t>
  </si>
  <si>
    <t>ՍՀ/կենս-1047</t>
  </si>
  <si>
    <t>ՙՄեծ աղբյուրի՚ տարածք քլորակայան</t>
  </si>
  <si>
    <t>ՍՀ/կենս-1048</t>
  </si>
  <si>
    <t>ՙՄեծ աղբյուրի՚ տարածք պահակատուն</t>
  </si>
  <si>
    <t>ՍՀ/կենս-1049</t>
  </si>
  <si>
    <t>ՙՄեծ աղբյուրի՚ տարածք ջրամբար</t>
  </si>
  <si>
    <t>ՍՀ/կենս-1050</t>
  </si>
  <si>
    <t>ՙՍև աղբյուրի՚ տարածք` 1500.0 քառ.մ</t>
  </si>
  <si>
    <t>ՍՀ/կենս-1051</t>
  </si>
  <si>
    <t>ՙՍև աղբյուրի՚ տարածք քլորակայան</t>
  </si>
  <si>
    <t>ՍՀ/կենս-1052</t>
  </si>
  <si>
    <t>ՙՍև աղբյուրի՚ տարածք պահակատուն</t>
  </si>
  <si>
    <t>ՍՀ/կենս-1053</t>
  </si>
  <si>
    <t>ՙՍև աղբյուրի՚ տարածք ջրամբար</t>
  </si>
  <si>
    <t>ՍՀ/կենս-1054</t>
  </si>
  <si>
    <t>ՙՍև աղբյուրի՚ տարածք կապտաժ</t>
  </si>
  <si>
    <t>ՍՀ/կենս-1055</t>
  </si>
  <si>
    <t>Մրգատու այգի   17 հա /Սև աղբյուրի տարածք/</t>
  </si>
  <si>
    <t>ՍՀ/կենս-1056</t>
  </si>
  <si>
    <t>Ֆիզկուլտուրնիկների թիվ 6 շենքի 1-ին հարկում բացվածք 219.0 քմ</t>
  </si>
  <si>
    <t>ՍՀ/կենս-1057</t>
  </si>
  <si>
    <t>Պոմպակայանի կիսակառույց շենք /Ույծի վարչական տարածքին սահմանակից/</t>
  </si>
  <si>
    <t>ՍՀ/կենս-1058</t>
  </si>
  <si>
    <t>Արտադրական կիսակառույց շենք /Ույծի վարչական տարածքին սահմանակից/</t>
  </si>
  <si>
    <t>Աղբարկղ /մեծ/</t>
  </si>
  <si>
    <t>Աղբարկղ /փոքր/</t>
  </si>
  <si>
    <t>Աղբաման</t>
  </si>
  <si>
    <t>Հենասյուն</t>
  </si>
  <si>
    <t>ՍՀ/կենս-11</t>
  </si>
  <si>
    <t>Հյուրանոցի մոտի հուշարձան</t>
  </si>
  <si>
    <t>Լուսատու</t>
  </si>
  <si>
    <t>ՍՀ/կենս-1183</t>
  </si>
  <si>
    <t>Փողոցի լուսավորություն /Էլեկտրական գծի երկարություն 1625X2/</t>
  </si>
  <si>
    <t>ՍՀ/կենս-12</t>
  </si>
  <si>
    <t>Հայրենական պատերազմի հուշարձան</t>
  </si>
  <si>
    <t>ՍՀ/կենս-1264</t>
  </si>
  <si>
    <t>Ճանապարհային նշաններ</t>
  </si>
  <si>
    <t>Լուսացույց` զգուշացնող թարթող</t>
  </si>
  <si>
    <t>Լուսացույց</t>
  </si>
  <si>
    <t>Հասարակական զուգարան</t>
  </si>
  <si>
    <t>ՍՀ/կենս-1289</t>
  </si>
  <si>
    <t>ՍՀ/կենս-1297</t>
  </si>
  <si>
    <t>Էնորգոխնայող լամպ/TORCH 5w/</t>
  </si>
  <si>
    <t>ՍՀ/կենս-13</t>
  </si>
  <si>
    <t>Երկրաշարժի զոհերի հուշարձան</t>
  </si>
  <si>
    <t>Լուսատու /D=200մմ/</t>
  </si>
  <si>
    <t>ՍՀ/կենս-14</t>
  </si>
  <si>
    <t>Վ. Ոսկանյանի արձան</t>
  </si>
  <si>
    <t>ՍՀ/կենս-15</t>
  </si>
  <si>
    <t>Սիսակ Նահապետի հրապարակի շատրվաններ</t>
  </si>
  <si>
    <t>ՍՀ/կենս-16</t>
  </si>
  <si>
    <t>Սիսական փողոցի հուշարձան-աղբյուր</t>
  </si>
  <si>
    <t>ՍՀ/կենս-17</t>
  </si>
  <si>
    <t>Կ.Դեմիրճյանի անվան այգի</t>
  </si>
  <si>
    <t>Լուսատուներ հենասյուներով</t>
  </si>
  <si>
    <t>ՍՀ/կենս-18</t>
  </si>
  <si>
    <t>Մայիսի 28-ի անվան այգի</t>
  </si>
  <si>
    <t>ՍՀ/կենս-19</t>
  </si>
  <si>
    <t>Մանկական այգի</t>
  </si>
  <si>
    <t>Աղբաման /ՈՒրբան/</t>
  </si>
  <si>
    <t>ՍՀ/կենս-1996</t>
  </si>
  <si>
    <t>Խողովակ 108մմ տրամագծով՝ 1328գծմ</t>
  </si>
  <si>
    <t>ՍՀ/կենս-1997</t>
  </si>
  <si>
    <t>Խողովակ 159մմ տրամագծով՝ 10275գծմ</t>
  </si>
  <si>
    <t>ՍՀ/կենս-1998</t>
  </si>
  <si>
    <t>Խողովակ 219մմ տրամագծով՝ 1980գծմ</t>
  </si>
  <si>
    <t>ՍՀ/կենս-1999</t>
  </si>
  <si>
    <t>Խողովակ 273մմ տրամագծով՝ 250գծմ</t>
  </si>
  <si>
    <t>ՍՀ/կենս-2</t>
  </si>
  <si>
    <t>Քաղաքի փակ գերեզմանատուն</t>
  </si>
  <si>
    <t>ՍՀ/կենս-20</t>
  </si>
  <si>
    <t>Հիդրոշինարարների այգի</t>
  </si>
  <si>
    <t>ՍՀ/կենս-2000</t>
  </si>
  <si>
    <t>Խողովակներ 530մմ տրամագծով՝ 147գծմ</t>
  </si>
  <si>
    <t>Փական d-100 մակնիշի</t>
  </si>
  <si>
    <t>Մանկական խաղահրապարակ Սիսիանի համայնքում</t>
  </si>
  <si>
    <t>ՍՀ/կենս-2023</t>
  </si>
  <si>
    <t>Մայթեր</t>
  </si>
  <si>
    <t>ՍՀ/կենս-2024</t>
  </si>
  <si>
    <t>Փողոցային լուսավորություն</t>
  </si>
  <si>
    <t>Լուսամփոփ</t>
  </si>
  <si>
    <t>ՍՀ/կենս-21</t>
  </si>
  <si>
    <t>Աղբավայր</t>
  </si>
  <si>
    <t>Աղբաման Ուրբան</t>
  </si>
  <si>
    <t>ՍՀ/կենս-22</t>
  </si>
  <si>
    <t>Կամարով կամուրջ Գ. Նժդեհի փ.</t>
  </si>
  <si>
    <t>ՍՀ/կենս-2223</t>
  </si>
  <si>
    <t>ՍՀ/կենս-2224</t>
  </si>
  <si>
    <t>Խանջյան փողոց</t>
  </si>
  <si>
    <t>ՍՀ/կենս-2225</t>
  </si>
  <si>
    <t>Շահումյան փողոց</t>
  </si>
  <si>
    <t>ՍՀ/կենս-2226</t>
  </si>
  <si>
    <t>Մյասնիկյան փողոց</t>
  </si>
  <si>
    <t>ՍՀ/կենս-2227</t>
  </si>
  <si>
    <t>Արամ Մանուկյան փողոց</t>
  </si>
  <si>
    <t>ՍՀ/կենս-2228</t>
  </si>
  <si>
    <t>ՍՀ/կենս-2229</t>
  </si>
  <si>
    <t>Ոռոգման ջրագիծ Մուցք բնակավայրի</t>
  </si>
  <si>
    <t>ՍՀ/կենս-23</t>
  </si>
  <si>
    <t>Հետիոտն կամուրջ</t>
  </si>
  <si>
    <t>ՍՀ/կենս-24</t>
  </si>
  <si>
    <t>Հեծանային կամուրջ /ԲՈՒԱՏ-ի հարևանությամբ/</t>
  </si>
  <si>
    <t>ՍՀ/կենս-25</t>
  </si>
  <si>
    <t>Հեծանային կամուրջ /ՙՍերպանտինա՚ ՍՊԸ-ի հարևանությամբ/</t>
  </si>
  <si>
    <t>ՍՀ/կենս-26</t>
  </si>
  <si>
    <t>Ոռոգման ցանց` 9853 գ.մ.</t>
  </si>
  <si>
    <t>ՍՀ/կենս-27</t>
  </si>
  <si>
    <t>Ջրային հայելիներ</t>
  </si>
  <si>
    <t>ՍՀ/կենս-28</t>
  </si>
  <si>
    <t>Զուգարան Երևանյան այգում</t>
  </si>
  <si>
    <t>ՍՀ/կենս-29</t>
  </si>
  <si>
    <t>ՍՀ/կենս-3</t>
  </si>
  <si>
    <t>Գործող գերեզմանատուն</t>
  </si>
  <si>
    <t>ՍՀ/կենս-4</t>
  </si>
  <si>
    <t>Սյունիքի գերեզմանատուն</t>
  </si>
  <si>
    <t>Հենասյուներ փոքր</t>
  </si>
  <si>
    <t>ՍՀ/կենս-5</t>
  </si>
  <si>
    <t>Պանթեոն</t>
  </si>
  <si>
    <t>Սնդիկային լամպով լուսատու</t>
  </si>
  <si>
    <t>ՍՀ/կենս-6</t>
  </si>
  <si>
    <t>Մայր հուշարձան</t>
  </si>
  <si>
    <t>ՍՀ/կենս-623</t>
  </si>
  <si>
    <t>Փողոցային լուսավորություն,  այդ թվում`</t>
  </si>
  <si>
    <t>ՍՀ/կենս-7</t>
  </si>
  <si>
    <t>Համո Սահյանի հուշարձան</t>
  </si>
  <si>
    <t>Հենասյուն մեծ</t>
  </si>
  <si>
    <t>ՍՀ/կենս-8</t>
  </si>
  <si>
    <t>Շահումյանի արձան</t>
  </si>
  <si>
    <t>ՍՀ/կենս-834</t>
  </si>
  <si>
    <t>Պլաստմասսե լուսամփոփ</t>
  </si>
  <si>
    <t>ՍՀ/կենս-888</t>
  </si>
  <si>
    <t>Էլ. հաղորդալարի երկարություն 18.66X100 գմ</t>
  </si>
  <si>
    <t>ՍՀ/կենս-9</t>
  </si>
  <si>
    <t>Ն. Ադոնցի արձան</t>
  </si>
  <si>
    <t>Հաշվիչի տուփ</t>
  </si>
  <si>
    <t>Ավտոմատ փոխարկիչ</t>
  </si>
  <si>
    <t>Միաֆազ էլ. հաշվիչ</t>
  </si>
  <si>
    <t>Էլ. ժամանակի ռելե</t>
  </si>
  <si>
    <t>էլ. լուսավորության լամպ</t>
  </si>
  <si>
    <t>ՍՀ/կենս-976</t>
  </si>
  <si>
    <t>Փողոցներ   446.4 հազ.քմ</t>
  </si>
  <si>
    <t>ՍՀ/կենս-977</t>
  </si>
  <si>
    <t>Վ. Ոսկանյանի անվան ազատամարտի hրապարակ` 4.5 հազ.ք.մ.</t>
  </si>
  <si>
    <t>ՍՀ/կենս-978</t>
  </si>
  <si>
    <t>ՙՄայր արձան՚ hրապարակ`  0.9 հազ.քմ</t>
  </si>
  <si>
    <t>ՍՀ/կենս-979</t>
  </si>
  <si>
    <t>ՙՈրոտան՚ կինոթատրոն hրապարակ` 1.5 հազ.քմ</t>
  </si>
  <si>
    <t>ՍՀ/կենս-980</t>
  </si>
  <si>
    <t>Սիսակ Նահապետի հրապարակ    3.7 հ.քմ</t>
  </si>
  <si>
    <t>ՍՀ/կենս-981</t>
  </si>
  <si>
    <t>Ձևավոր լուսատու փոքր հենասյունով 19 հատ /Սիսակ Նահապետի հրապարակ/</t>
  </si>
  <si>
    <t>ՍՀ/կենս-982</t>
  </si>
  <si>
    <t>ՍՀ/կենս-983</t>
  </si>
  <si>
    <t>ՍՀ/կենս-984</t>
  </si>
  <si>
    <t>ՍՀ/կենս-985</t>
  </si>
  <si>
    <t>ՍՀ/կենս-986</t>
  </si>
  <si>
    <t>Խաղահրապարակ Ֆիզկուլտուրնիկների 6`         0.37 հազ.ք.մ.</t>
  </si>
  <si>
    <t>ՍՀ/կենս-987</t>
  </si>
  <si>
    <t>ՍՀ/կենս-988</t>
  </si>
  <si>
    <t>Սահարան 3.6x0.7x2.4</t>
  </si>
  <si>
    <t>ՍՀ/կենս-989</t>
  </si>
  <si>
    <t>Շղթաներով փոքր ճոճանակ 2.5x0.5x1.8</t>
  </si>
  <si>
    <t>ՍՀ/կենս-990</t>
  </si>
  <si>
    <t>ՍՀ/կենս-991</t>
  </si>
  <si>
    <t>Սեղան-նստարան /L-2m/</t>
  </si>
  <si>
    <t>ՍՀ/կենս-992</t>
  </si>
  <si>
    <t>ՍՀ/կենս-993</t>
  </si>
  <si>
    <t>ՍՀ/կենս-994</t>
  </si>
  <si>
    <t>ՍՀ/կենս-995</t>
  </si>
  <si>
    <t>ՍՀ/կենս-996</t>
  </si>
  <si>
    <t>Կանաչ տարածք /գազոն/ Սիսական փողոց` 3.2 հազ.ք.մ.</t>
  </si>
  <si>
    <t>ՍՀ/կենս-997</t>
  </si>
  <si>
    <t>Կանաչ տարածք /գազոն/ Գ.Նժդեհի փողոց` 1.8 հազ.ք.մ.</t>
  </si>
  <si>
    <t>ՍՀ/կենս-998</t>
  </si>
  <si>
    <t>Կանաչ տարածք /գազոն/ Չարենցի փողոց` 4.2 հազ.ք.մ.</t>
  </si>
  <si>
    <t>ՍՀ/կենս-999</t>
  </si>
  <si>
    <t>Կանաչ տարածք /գազոն/ Շիրվանզադեի փողոց` 1.2 հազ.ք.մ.</t>
  </si>
  <si>
    <t>Վ/կենս-1</t>
  </si>
  <si>
    <t>Վ/կենս-2</t>
  </si>
  <si>
    <t>Տոլ/կենս-1</t>
  </si>
  <si>
    <t>Տոլ/կենս-2</t>
  </si>
  <si>
    <t>Տոլ/կենս-3</t>
  </si>
  <si>
    <t>Ոռոգման ջրատար 9 կմ</t>
  </si>
  <si>
    <t>Տոլ/կենս-4</t>
  </si>
  <si>
    <t>Տոլ/կենս-5</t>
  </si>
  <si>
    <t>Տոլ/կենս-6</t>
  </si>
  <si>
    <t>Տոլ/կենս-8</t>
  </si>
  <si>
    <t>Ոռոգման ջրատար 7 կմ</t>
  </si>
  <si>
    <t>Տոլ/կենս-9</t>
  </si>
  <si>
    <t>Փողոցային լուսատուներ</t>
  </si>
  <si>
    <t>Աթոռ թատերական</t>
  </si>
  <si>
    <t>Բահ</t>
  </si>
  <si>
    <t>ՇՇ-00045-00062</t>
  </si>
  <si>
    <t>ГРП-ի ջրատար խողովակ</t>
  </si>
  <si>
    <t>Ք.Սիսիան,Գ.Նժդեհի-1, 09-006-109-001-031</t>
  </si>
  <si>
    <t>Ք.Սիսիան,Չարենցի 5,09-006-0250-0005</t>
  </si>
  <si>
    <t>Ք.Սիսիան,Շիրվանզադե 4/1,09-006-0249-0002</t>
  </si>
  <si>
    <t>Ք.Սիսիան,Սպանդարյան-82</t>
  </si>
  <si>
    <t>Ք.Սիսիան,Ֆիզկուլտուրնիկների փ-2/1-1,09-006-0238-0017</t>
  </si>
  <si>
    <t>Ք.Սիսիան,Սիսիական 44-Ա,09-006-109-001-008-001</t>
  </si>
  <si>
    <t>Ք.Սիսիան,Սիսական 23, 09-006-0086-0020</t>
  </si>
  <si>
    <t>Ք.Սիսիան, Ֆիզկուլտուրնիկների 5/3-1,09-006-0224-0033</t>
  </si>
  <si>
    <t>Ք.Սիսիան,Սիսական 36, 09-006-0109-0066</t>
  </si>
  <si>
    <t>Ք.Սիսիան,Սիսիական 17,09-066-0222-0002</t>
  </si>
  <si>
    <t>Ք.Սիսիան,Որոտան փ 3/1,09-006-0239-0006</t>
  </si>
  <si>
    <t>Ք.Սիսիան,Սիսական 31,09-006-0086-0021</t>
  </si>
  <si>
    <t>Ք.Սիսիան,Սիսական 41, 09-006-0086-0025</t>
  </si>
  <si>
    <t>Թասիկ  բնակավայրի  գրասենյակի շենք</t>
  </si>
  <si>
    <t>Թասիկ  բնակավայրի  ակումբ -կինոխցիկ</t>
  </si>
  <si>
    <t>Թասիկ  բնակավայրի գրադարանի շենք վեր.կաթի հավաքման կետ</t>
  </si>
  <si>
    <t>Թասիկ  բնակավայրի կորմոցեխ</t>
  </si>
  <si>
    <t>Թասիկ  բնակավայրի պահեստ</t>
  </si>
  <si>
    <t>Թասիկ  բնակավայրի բաղնիքի շենք</t>
  </si>
  <si>
    <t>Թասիկ  բնակավայրի նախկին կաթի մշակման կետ</t>
  </si>
  <si>
    <t>Թասիկ  բնակավայրի մանկապարտեզի շենք</t>
  </si>
  <si>
    <t>Ք.Սիսիան,Չարենցի 7/1</t>
  </si>
  <si>
    <t>Փող.8,տ.1, 09-102-005-015-001</t>
  </si>
  <si>
    <t>Փող 3,թիվ 1,09010-0013-0009-001</t>
  </si>
  <si>
    <t>2-րդ փող 1 շենք</t>
  </si>
  <si>
    <t>1- փող 1 շենք,09-103-009-002</t>
  </si>
  <si>
    <t>2-րդ փող 2 շենք</t>
  </si>
  <si>
    <t>2-րդ փողոց 30,09-015-0015-0008</t>
  </si>
  <si>
    <t>1-ին փ.շ 21, 09-015-009-030-001-001</t>
  </si>
  <si>
    <t>Փող 1-ին , շ-14</t>
  </si>
  <si>
    <t xml:space="preserve"> Փող 8-րդ , շ 1,09036-0006-0002</t>
  </si>
  <si>
    <t xml:space="preserve">Փող 2-րդ ,1նրբ.շ 2-րդ </t>
  </si>
  <si>
    <t>Փող 3-րդ. Շ 12/1</t>
  </si>
  <si>
    <t>2-րդ փ,շ 28, բն 1ա</t>
  </si>
  <si>
    <t>3-րդ փ,շ 10, բն 61բ</t>
  </si>
  <si>
    <t>Փող 6-րդ ,շ-8</t>
  </si>
  <si>
    <t>Փող 6-րդ ,շ-6</t>
  </si>
  <si>
    <t>3-րդ փ,շ 12, բն 63 բ</t>
  </si>
  <si>
    <t>3-րդ փ,շ 5, բն 56 ա</t>
  </si>
  <si>
    <t>Փող 3,շ 11</t>
  </si>
  <si>
    <t>Փող 3,շ 14</t>
  </si>
  <si>
    <t>Փող 3,շ 12</t>
  </si>
  <si>
    <t>Հրապարակի փողոց 1</t>
  </si>
  <si>
    <t>Հրապարակի փողոց 2</t>
  </si>
  <si>
    <t>Փող 8, շ. 37</t>
  </si>
  <si>
    <t>«Զ.Ա. Խաչատրյանի անվան գեղարվեստի դպրոց ՀՈԱԿ-ի շենք</t>
  </si>
  <si>
    <t xml:space="preserve">2-րդ փ,շ 4, բն 23 </t>
  </si>
  <si>
    <t>2-րդ փ,շ 28, բն 1բ</t>
  </si>
  <si>
    <t>2-րդ փ,շ 31, բն 45 ա</t>
  </si>
  <si>
    <t>Հրապարակ 1</t>
  </si>
  <si>
    <t>Հրապարակ 2</t>
  </si>
  <si>
    <t>Փող 6-րդ ,շ-20</t>
  </si>
  <si>
    <t>Փող 6-րդ ,շ-18</t>
  </si>
  <si>
    <t>Փող 1- ,շ-31</t>
  </si>
  <si>
    <t>Փող 1.շ 32</t>
  </si>
  <si>
    <t>Փող 1.շ 28</t>
  </si>
  <si>
    <t>Փող 5.շ 1/1 բն3</t>
  </si>
  <si>
    <t>Փող 6-րդ ,շ-19/1</t>
  </si>
  <si>
    <t>Փող.1,շ 4</t>
  </si>
  <si>
    <t>Փող.1,շ 25</t>
  </si>
  <si>
    <t>Փող 1 -ին ,շ 35, 09-031-0131-0017-001</t>
  </si>
  <si>
    <t>Փող 1-ին ,շ 55 ,09-031-0054-0001</t>
  </si>
  <si>
    <t>Փող 1 -ին ,շ 36, 09-031-0129-0002</t>
  </si>
  <si>
    <t>Փող 1 -ին ,շ 19, 09-031-0107-0051</t>
  </si>
  <si>
    <t>Փող.1,շ 24,09-031-0034-0001</t>
  </si>
  <si>
    <t>Փող.3,շ 28,09-031-0138</t>
  </si>
  <si>
    <t>Փող6  , շ. 1</t>
  </si>
  <si>
    <t>Փող6  , շ. 2</t>
  </si>
  <si>
    <t>Փող6  , շ. 3</t>
  </si>
  <si>
    <t>Փող 3  , շ. 27</t>
  </si>
  <si>
    <t>Կենտրոնական փ. , շ. 4</t>
  </si>
  <si>
    <t>09-027-208-001-001</t>
  </si>
  <si>
    <t>Փող 1--ն,  շ.2,  09-070-028-005-001</t>
  </si>
  <si>
    <t>Փող.1-ին ,  շ. 11,09-010-032-004-002</t>
  </si>
  <si>
    <t>Փող.1-ին , շենք 5 , 09-069-0010-0040</t>
  </si>
  <si>
    <t>Փող 1-ին  , շենք 3,բն 2</t>
  </si>
  <si>
    <t>Փող 10-րդ , շենք 29/1 , 09-069-0020-0009</t>
  </si>
  <si>
    <t>Փող 1-ին , շենք 6, 09-069-063-005</t>
  </si>
  <si>
    <t>Փող 10-րդ , շենք 29 , 09-069-0020-0008</t>
  </si>
  <si>
    <t>Փող 57.շենք 2 , 09-069-0051-0009</t>
  </si>
  <si>
    <t>Փող 57.շենք 1, , 09-069-0051-0008</t>
  </si>
  <si>
    <t xml:space="preserve"> Փող . 11  , շենք 1</t>
  </si>
  <si>
    <t>Փող 3-րդ , շենք 81</t>
  </si>
  <si>
    <t>Փող 4-րդ , շենք 2</t>
  </si>
  <si>
    <t>Փող 1- , շենք 6, 09-069-012-005</t>
  </si>
  <si>
    <t xml:space="preserve"> Փող . 4  , շենք 10</t>
  </si>
  <si>
    <t>Փող 1, շենք 121</t>
  </si>
  <si>
    <t>Սիսիանի քաղաքային գրադարանի շենք</t>
  </si>
  <si>
    <t>«Սիսիանի մանկական արվեստի դպրոցի» շենք</t>
  </si>
  <si>
    <t>«Սիսիանի շախմատի դպրոց» ՀՈԱԿ-ի շենք</t>
  </si>
  <si>
    <t>Սիսիանի քաղաքային համայնքի «Է. Ասյանի անվան Սիսիանի մանկական երաժշտական դպրոց» ՀՈԱԿ-ի շենք</t>
  </si>
  <si>
    <t>«Համո Սահյանի անվան Սիսիանի քաղաքային մշակույթի կենտրոն »ՀՈԱԿ-ի շենք</t>
  </si>
  <si>
    <t>«Աղվան Մինասյանի անվան մանկապատանեկան ստեղծագործության կենտրոն» ՀՈԱԿ-ի շենք</t>
  </si>
  <si>
    <t>«Սիսիանի ֆուտբոլի դպրոց» ՀՈԱԿ-ի շենք</t>
  </si>
  <si>
    <t>«Սիսիանի համայնքի թիվ 1 նախադպրոցական ուսումնական հաստատություն» ՀՈԱԿ-ի շենք</t>
  </si>
  <si>
    <t>«Սիսիանի համայնքի թիվ 2 նախադպրոցական ուսումնական հաստատություն» ՀՈԱԿ-ի շենք</t>
  </si>
  <si>
    <t>«Սիսիանի համայնքի թիվ 3 նախադպրոցական ուսումնական հաստատություն » ՀՈԱԿ-ի շենք</t>
  </si>
  <si>
    <t>«Սիսիանի համայնքի թիվ 4 նախադպրոցական ուսումնական հաստատություն» ՀՈԱԿ-ի շենք</t>
  </si>
  <si>
    <t>Ք.Սիսիան,Սիսական 44, 09-006-0109-0084</t>
  </si>
  <si>
    <t>Փող 1 , շ. 10ա</t>
  </si>
  <si>
    <t>Փող 1  , շ. 9/2</t>
  </si>
  <si>
    <t xml:space="preserve"> Փող . 3  , շենք 25</t>
  </si>
  <si>
    <t xml:space="preserve"> Փող . 3  , շենք 25,09-013-079-004-001</t>
  </si>
  <si>
    <t xml:space="preserve"> Փող . 3  , շենք 25,09-013-074-003</t>
  </si>
  <si>
    <t>Փող 3  , շ. 1/1, 09-071-0011-0014</t>
  </si>
  <si>
    <t>Փող 1 , շ. 10ա, 09-071-0023-0007</t>
  </si>
  <si>
    <t>Փող 1 , շ. 1/1, 09-071-0010-0006</t>
  </si>
  <si>
    <t>Փող. 1., շ. 21,09-027-015-010</t>
  </si>
  <si>
    <t>Փող.3,շ 20/1,շ 20/2, 09-027-0015-0023,09-027-0015-0024</t>
  </si>
  <si>
    <t>Փող. 1., շ. 21</t>
  </si>
  <si>
    <t>Փող.3,շ 20 , 09-027-015-002</t>
  </si>
  <si>
    <t>Փող. 5., շ. 3</t>
  </si>
  <si>
    <t>Փող. 3., շ. 10</t>
  </si>
  <si>
    <t>Փող 15, շ. 6, 09-089-009-010</t>
  </si>
  <si>
    <t>Փող 15, շ. 12, 09-089-009-011</t>
  </si>
  <si>
    <t>Փող 15 շ. 8 , 09-089-009-009</t>
  </si>
  <si>
    <t>Ա.Գրիգորյան փողոց շ. 6, 09-023-071-003</t>
  </si>
  <si>
    <t>Երիտասարդների փողոց շ. 5, 09023</t>
  </si>
  <si>
    <t>Աշոտավան բնակավայրի բնակելի շենք</t>
  </si>
  <si>
    <t>Նժդեհ բնակավայրի ներհամայնքային կամուրջ</t>
  </si>
  <si>
    <t>Նժ/կենս 1</t>
  </si>
  <si>
    <t>Նորավան բնակավայրի հին գյուղի սպասարկող շինություն</t>
  </si>
  <si>
    <t>Շաղատ բնակավայրի բնակելի շենք  27</t>
  </si>
  <si>
    <t>Ա.Ավետյան 5 ,09-004-014-001-003-001</t>
  </si>
  <si>
    <t>Ա.Ավետյան 6</t>
  </si>
  <si>
    <t>Ա.Ավետյան 8</t>
  </si>
  <si>
    <t>Ա.Ավետյան 9</t>
  </si>
  <si>
    <t>Ա.Ավետյան 10</t>
  </si>
  <si>
    <t>Ա.Ավետյան 11</t>
  </si>
  <si>
    <t>Շաղ/կենս-8-99</t>
  </si>
  <si>
    <t>Շաղ/կենս-101</t>
  </si>
  <si>
    <t>«Սիսիանի համայնքապետարանի աշխատակազմ» համայնքային կառավարչական հիմնարկ</t>
  </si>
  <si>
    <t>Սիսիանի  համայնք</t>
  </si>
  <si>
    <t>«Զ.Ա. Խաչատրյանի անվան գեղարվեստի դպրոց ՀՈԱԿ</t>
  </si>
  <si>
    <t>«Համո Սահյանի անվան Սիսիանի քաղաքային մշակույթի կենտրոն ՀՈԱԿ</t>
  </si>
  <si>
    <t>«Սիսիանի բնակարանային կոմունալ տնտեսություն» ՀՈԱԿ /34 հատ աղբատեղի/</t>
  </si>
  <si>
    <t xml:space="preserve">   Մեքենաներև սարքավորումներ</t>
  </si>
  <si>
    <t xml:space="preserve">   Մեքենաների և սարքավորումների մաշվածք</t>
  </si>
  <si>
    <t xml:space="preserve">   Մեքենաներիև սարքավորումների  մնացորդ</t>
  </si>
  <si>
    <t>Խաղահրապարակ Շիրվանզադե 2-ա` 0.87 հազ.ք.մ.</t>
  </si>
  <si>
    <t>Խաղահրապարակ Իսրաել-Օրի 3-ա`  0.95 հազ.ք.մ.</t>
  </si>
  <si>
    <t>ՀԱՄԱՅՆՔԻ ՂԵԿԱՎԱՐ՝                                                           Ա.ՍԱՐԳՍՅԱՆ</t>
  </si>
  <si>
    <t>Հասցե</t>
  </si>
  <si>
    <t>Փող 3, թիվ 1</t>
  </si>
  <si>
    <t>Փող 4, շենք 1</t>
  </si>
  <si>
    <t xml:space="preserve">4-րդ փողոց, շենք 2 </t>
  </si>
  <si>
    <t>4րդ փ .շենք 5</t>
  </si>
  <si>
    <t xml:space="preserve">                             ՀԱՄԱՅՆՔԻ ՂԵԿԱՎԱՐ՝                                        Ա.ՍԱՐԳՍՅԱՆ</t>
  </si>
  <si>
    <t>Տարեթիվ</t>
  </si>
  <si>
    <t>Օգտ.ծառ.</t>
  </si>
  <si>
    <t>Գին</t>
  </si>
  <si>
    <t>Չափի միավոր</t>
  </si>
  <si>
    <t xml:space="preserve">«ՍԻՍԻԱՆԻ ՀԱՄԱՅՆՔԻ  ԹԻՎ  1 ՆՈՒՀ» ՀՈԱԿ </t>
  </si>
  <si>
    <t>Անգեղակոթ բնակավայրում գործող խումբ</t>
  </si>
  <si>
    <t xml:space="preserve">«ՍԻՍԻԱՆԻ ՀԱՄԱՅՆՔԻ ԹԻՎ 2 ՆՈՒՀ»  ՀՈԱԿ </t>
  </si>
  <si>
    <t xml:space="preserve">«ՍԻՍԻԱՆԻ ՀԱՄԱՅՆՔԻ  ԹԻՎ 3 ՆՈՒՀ» ՀՈԱԿ </t>
  </si>
  <si>
    <t>«ՍԻՍԻԱՆԻ ՀԱՄԱՅՆՔԻ ԹԻՎ 4 ՆՈՒՀ» ՀՈԱԿ</t>
  </si>
  <si>
    <t>Չափման 
միավոր</t>
  </si>
  <si>
    <t>Շահագործ.
թ</t>
  </si>
  <si>
    <t>Ապրանքի 
անվանումը</t>
  </si>
  <si>
    <t xml:space="preserve">Շաքի բնակավայրում գործող խումբ </t>
  </si>
  <si>
    <t>Գույքի համարը</t>
  </si>
  <si>
    <t>ՇՐՋԱՆԱՌՈՒ  ՄԻՋՈՑՆԵՐ</t>
  </si>
  <si>
    <t>«ՍԻՍԻԱՆԻ ՖՈՒՏԲՈԼԻ ԴՊՐՈՑ» ՀՈԱԿ</t>
  </si>
  <si>
    <r>
      <t xml:space="preserve">Ց Ա Ն Կ 
</t>
    </r>
    <r>
      <rPr>
        <b/>
        <i/>
        <sz val="12"/>
        <color theme="1"/>
        <rFont val="GHEA Grapalat"/>
        <family val="3"/>
      </rPr>
      <t>Համայնքային սեփականության տարեկան գույքագրման ժամանակ առաջացած   ապրանքանյութական արժեքներ ներկայացնող միջոցների դուրս գրման</t>
    </r>
  </si>
  <si>
    <t>Ախ/կենս-10-35</t>
  </si>
  <si>
    <t>Աղ/կենս-10-12</t>
  </si>
  <si>
    <t>Աղ/կենս-4-5</t>
  </si>
  <si>
    <t>Աղ/կենս-8-9</t>
  </si>
  <si>
    <t>Անգ/կեն-2231-2233</t>
  </si>
  <si>
    <t>Անգ/Հով-1-2</t>
  </si>
  <si>
    <t>Բռ/կենս-8-11</t>
  </si>
  <si>
    <t>Դաս/կենս-7-8</t>
  </si>
  <si>
    <t>Լոր/կենս-5-6</t>
  </si>
  <si>
    <t>Ն/կենս-11-12</t>
  </si>
  <si>
    <t>Ն/կենս-14-31</t>
  </si>
  <si>
    <t>Շ/կենս-10-15</t>
  </si>
  <si>
    <t xml:space="preserve">Լուսավորություն 92 </t>
  </si>
  <si>
    <t>Շաղ/կենս-100-</t>
  </si>
  <si>
    <t>Ու/կենս-3-4</t>
  </si>
  <si>
    <t>ՍՀ/կենս-1004-1041</t>
  </si>
  <si>
    <t>Բնակարան N 1-50 Գայի թիվ 7 շենքի</t>
  </si>
  <si>
    <t>ՍՀ/կենս-1060-1073</t>
  </si>
  <si>
    <t>ՍՀ/կենս-1074-1088</t>
  </si>
  <si>
    <t>ՍՀ/կենս-1089-1095</t>
  </si>
  <si>
    <t>ՍՀ/կենս-1096-1133</t>
  </si>
  <si>
    <t>ՍՀ/կենս-1134-1182</t>
  </si>
  <si>
    <t>ՍՀ/կենս-1184-1213</t>
  </si>
  <si>
    <t>ՍՀ/կենս-1214-1223</t>
  </si>
  <si>
    <t>ՍՀ/կենս-1224-1263</t>
  </si>
  <si>
    <t>ՍՀ/կենս-1265-1267</t>
  </si>
  <si>
    <t>ՍՀ/կենս-1268-1278</t>
  </si>
  <si>
    <t>ՍՀ/կենս-1279-1280</t>
  </si>
  <si>
    <t>ՍՀ/կենս-1281-1288</t>
  </si>
  <si>
    <t>ՍՀ/կենս-1298-1312</t>
  </si>
  <si>
    <t>ՍՀ/կենս-1313-1327</t>
  </si>
  <si>
    <t>ՍՀ/կենս-1328-1773</t>
  </si>
  <si>
    <t>ՍՀ/կենս-1774-1792</t>
  </si>
  <si>
    <t>ՍՀ/կենս-1793-1967</t>
  </si>
  <si>
    <t>ՍՀ/կենս-1968-1995</t>
  </si>
  <si>
    <t>ՍՀ/կենս-2001-2014</t>
  </si>
  <si>
    <t>ՍՀ/կենս-2015-2022</t>
  </si>
  <si>
    <t>ՍՀ/կենս-2025-2085</t>
  </si>
  <si>
    <t>ՍՀ/կենս-2086-2124</t>
  </si>
  <si>
    <t>ՍՀ/կենս-2125-2222</t>
  </si>
  <si>
    <t xml:space="preserve">Ճանապարհ Սիսիան-Իշխանասար խճուղու դեպի համայնքային նոր գերեզմանատուն տանող </t>
  </si>
  <si>
    <t>ՍՀ/կենս-30-404</t>
  </si>
  <si>
    <t>ՍՀ/կենս-405-514</t>
  </si>
  <si>
    <t>ՍՀ/կենս-515-622</t>
  </si>
  <si>
    <t>ՍՀ/կենս-624-776</t>
  </si>
  <si>
    <t>ՍՀ/կենս-777-833</t>
  </si>
  <si>
    <t>ՍՀ/կենս-835-887</t>
  </si>
  <si>
    <t>ՍՀ/կենս-889-941</t>
  </si>
  <si>
    <t>ՍՀ/կենս-942-946</t>
  </si>
  <si>
    <t>ՍՀ/կենս-947-951</t>
  </si>
  <si>
    <t>ՍՀ/կենս-952-956</t>
  </si>
  <si>
    <t>ՍՀ/կենս-957-961</t>
  </si>
  <si>
    <t>ՍՀ/կենս-962-975</t>
  </si>
  <si>
    <t>Խաղահրապարակ Սիսական 50     0.415 հազ.ք.մ.</t>
  </si>
  <si>
    <t>Խաղահրապարակ Խանջյան 3-ա`     0.79 հազ.ք.մ.</t>
  </si>
  <si>
    <t>Խաղահրապարակ Գայի 1`            1.2 հազ.ք.մ.</t>
  </si>
  <si>
    <t>Զսպանակով ճոճանակ /4 տեղ/ , 2.6x0.4x0.8</t>
  </si>
  <si>
    <t>Խաղահրապարակ Գայի 6`             1.2 հազ.ք.մ.</t>
  </si>
  <si>
    <t>Խաղահրապարակ Գայի 12`    1.2 հազ.ք.մ.</t>
  </si>
  <si>
    <t>Խաղահրապարակ Իսրայել-Օրի 1-գ`  0.42 հազ.ք.մ.</t>
  </si>
  <si>
    <t>Խաղահրապարակ Սիսական 48`    0.42 հազ.ք.մ.</t>
  </si>
  <si>
    <t>Տոլ/կենս-10-13</t>
  </si>
  <si>
    <t>Տոլ/Փ.լ-1-6</t>
  </si>
  <si>
    <t>Տոր/Ց.լ-1-10</t>
  </si>
  <si>
    <t>ՀԱՄԱՅՆՔԻ ՂԵԿԱՎԱՐ՝                                        Ա.ՍԱՐԳՍՅԱՆ</t>
  </si>
  <si>
    <t>Աղբամաններ</t>
  </si>
  <si>
    <t>ՍՀ/կենս-2223-2247</t>
  </si>
  <si>
    <t>Ճոճանակ</t>
  </si>
  <si>
    <t>Փոքրիկ մարզիկ</t>
  </si>
  <si>
    <t xml:space="preserve">Շղթաներով փոքրիկ ճոճանակ </t>
  </si>
  <si>
    <t>Հեքիաթ</t>
  </si>
  <si>
    <t>20.07.2020.</t>
  </si>
  <si>
    <t>Ինքնակառավարվող ինքնաթիռ</t>
  </si>
  <si>
    <t>Արծաթափայլ վիշապ</t>
  </si>
  <si>
    <t>Օվկիանոսային զբոսանք</t>
  </si>
  <si>
    <t>Փոքրիկ հեքիաթային անիվներ</t>
  </si>
  <si>
    <t>ՍՀ/կենս</t>
  </si>
  <si>
    <t>Մյասնիկյան, Շահումյան, Արամ Մանուկյան փողոցների ճանապ. կապ. վերանորոգում</t>
  </si>
  <si>
    <t>Սիսիան իշխանասարից գերեզ. Տանող ճանապարհ</t>
  </si>
  <si>
    <t>Լուսավորության համակարգ Սիսիան քաղաքում</t>
  </si>
  <si>
    <t>ՑԱՆԿ</t>
  </si>
  <si>
    <t>Վարչական բնակավայրերի գույքի դուրս գրման ցանկ</t>
  </si>
  <si>
    <t>Բռնակոթ  վարչական բնակավայր</t>
  </si>
  <si>
    <t>տարեթիվ</t>
  </si>
  <si>
    <t>գույքային համար</t>
  </si>
  <si>
    <t>օգտ.ծառ</t>
  </si>
  <si>
    <t>արժեք</t>
  </si>
  <si>
    <t>մաշվ</t>
  </si>
  <si>
    <t>մն</t>
  </si>
  <si>
    <t>UPS</t>
  </si>
  <si>
    <t>Բռ/Ասս-1</t>
  </si>
  <si>
    <t>Բռ/Ասս-3</t>
  </si>
  <si>
    <t>Դարբաս  վարչական բնակավայր</t>
  </si>
  <si>
    <t>Դբ/Ա-41-50</t>
  </si>
  <si>
    <t>Լծեն  վարչական բնակավայր</t>
  </si>
  <si>
    <t>Լծ/Չպ3</t>
  </si>
  <si>
    <t>Աղիտու վարչական բնակավայր</t>
  </si>
  <si>
    <t>Աղ/Ա-4-5</t>
  </si>
  <si>
    <t>Աթոռ կիսափափուկ հին</t>
  </si>
  <si>
    <t>Աղ/Ա-6-11</t>
  </si>
  <si>
    <t>Աղ/Ասս-1</t>
  </si>
  <si>
    <t>Իշխանասար վարչական բնակավայր</t>
  </si>
  <si>
    <t>Ի/Ա-1</t>
  </si>
  <si>
    <t>Շաքի վարչական բնակավայր</t>
  </si>
  <si>
    <t>Շ/Ա6-11</t>
  </si>
  <si>
    <t>Շ/Գս3-4</t>
  </si>
  <si>
    <t>Շ/Բմ-1</t>
  </si>
  <si>
    <t>Անգեղակոթ վարչական բնակավայր</t>
  </si>
  <si>
    <t>Անգ/Ա-10-20</t>
  </si>
  <si>
    <t>Մուցք վարչական բնակավայր</t>
  </si>
  <si>
    <t>Աթոռ երկաթ</t>
  </si>
  <si>
    <t>Մք/Ա-8</t>
  </si>
  <si>
    <t>Շաղատ վարչական բնակավայր</t>
  </si>
  <si>
    <t>Շաղ/Ա-8</t>
  </si>
  <si>
    <t>Թասիկ վարչական բնակավայր</t>
  </si>
  <si>
    <t>Բազկաթոռ</t>
  </si>
  <si>
    <t>Թաս/Բ-1</t>
  </si>
  <si>
    <t>Քանակը /հատ</t>
  </si>
  <si>
    <t>աթոռ կաշվե</t>
  </si>
  <si>
    <t>ՍՀԱ/Ա-38</t>
  </si>
  <si>
    <t xml:space="preserve">աթոռ </t>
  </si>
  <si>
    <t>ՍՀԱ/Ա-23</t>
  </si>
  <si>
    <t>ՍՀԱ/Ա-31</t>
  </si>
  <si>
    <t>գրասենյակային աթոռ մետաղ.</t>
  </si>
  <si>
    <t>ՍՀԱ/Ա-3</t>
  </si>
  <si>
    <t>Լրակազմ համակարգչի UPS</t>
  </si>
  <si>
    <t>ՍՀԱ/Հ2018-10, ՍՀԱ/Հ2018-9</t>
  </si>
  <si>
    <t>ՍՀԱ/Ասս-35</t>
  </si>
  <si>
    <t>համակարգիչ LG</t>
  </si>
  <si>
    <t>ՍՀԱ/Հ-16</t>
  </si>
  <si>
    <t>Համակարգիչ  Philips</t>
  </si>
  <si>
    <t>ՍՀԱ/Մոն-1</t>
  </si>
  <si>
    <t>Տպիչ սարք Canon 3220</t>
  </si>
  <si>
    <t>ՍՀԱ/Տ-26</t>
  </si>
  <si>
    <t>UPS 650 Va</t>
  </si>
  <si>
    <t>ՍՀԱ/Ասս-1,2,3,4</t>
  </si>
  <si>
    <t>Տպիչ սարք LEXMARK</t>
  </si>
  <si>
    <t>ՍՀԱ/Տ-14</t>
  </si>
  <si>
    <t>Համակարգչի պրոցեսոր FLATRONL1942SE</t>
  </si>
  <si>
    <t>ՍՀԱ/Հ-5</t>
  </si>
  <si>
    <t>ՍՀԱ/Ա-2,6,7,9,11</t>
  </si>
  <si>
    <t>ՍՀԱ/Պ-4</t>
  </si>
  <si>
    <t>ՍՀԱ/Ա.թ-12հ 3 տեղ.</t>
  </si>
  <si>
    <t>Ջեռուցման համակարգի կաթսա</t>
  </si>
  <si>
    <t>ՍՀԱ/Ջ.հ-1</t>
  </si>
  <si>
    <t>Շրջանառու միջոցներ</t>
  </si>
  <si>
    <t>հ/հ</t>
  </si>
  <si>
    <t>Պաշարների (ներառյալ փոքրարժեք կամ արագամաշ առարկաների) անվանումը, բնութագիրը</t>
  </si>
  <si>
    <t>Ձեռք բերման տարեթիվ</t>
  </si>
  <si>
    <t>Չափի  միավորը</t>
  </si>
  <si>
    <t>փաստացի(քանակ)</t>
  </si>
  <si>
    <r>
      <t>Հաշվ</t>
    </r>
    <r>
      <rPr>
        <sz val="10.5"/>
        <color rgb="FF000000"/>
        <rFont val="MS Gothic"/>
        <family val="3"/>
        <charset val="204"/>
      </rPr>
      <t>․տվյալներով(քանակ)</t>
    </r>
  </si>
  <si>
    <t>1</t>
  </si>
  <si>
    <t>Անվադող 215/60/R-16</t>
  </si>
  <si>
    <t>00107</t>
  </si>
  <si>
    <t xml:space="preserve">հատ   </t>
  </si>
  <si>
    <t>2</t>
  </si>
  <si>
    <t>Պոչ բահի 130սմ SUPER</t>
  </si>
  <si>
    <t>00114</t>
  </si>
  <si>
    <t>3</t>
  </si>
  <si>
    <t>Գհուղ.բահ աղբի թիակային տափակ</t>
  </si>
  <si>
    <t>00115</t>
  </si>
  <si>
    <t>4</t>
  </si>
  <si>
    <t>Գյուղ բահ սվինային ամուր պողպատ JAYR</t>
  </si>
  <si>
    <t>00117</t>
  </si>
  <si>
    <t>5</t>
  </si>
  <si>
    <t>Մետր ռուլետկա 100մ</t>
  </si>
  <si>
    <t>00118</t>
  </si>
  <si>
    <t>6</t>
  </si>
  <si>
    <t>Գյուղ բահ թիակային նակատ ստալ</t>
  </si>
  <si>
    <t>00119</t>
  </si>
  <si>
    <t>7</t>
  </si>
  <si>
    <t>Շեստիգրանի կոմպլ.կարճ 9կտ BERENT քառ</t>
  </si>
  <si>
    <t>00125</t>
  </si>
  <si>
    <t>8</t>
  </si>
  <si>
    <t>Մկրատ էտի կարմիր պոչով</t>
  </si>
  <si>
    <t>00134</t>
  </si>
  <si>
    <t>9</t>
  </si>
  <si>
    <t>Պոչ  բահի</t>
  </si>
  <si>
    <t>00141</t>
  </si>
  <si>
    <t>10</t>
  </si>
  <si>
    <t>Գյուղ.  բահ թիակային</t>
  </si>
  <si>
    <t>00142</t>
  </si>
  <si>
    <t>11</t>
  </si>
  <si>
    <t>Գյուղ.  բահ սվինային</t>
  </si>
  <si>
    <t>00143</t>
  </si>
  <si>
    <t>12</t>
  </si>
  <si>
    <t>Պոչ  փոցխի</t>
  </si>
  <si>
    <t>00144</t>
  </si>
  <si>
    <t>13</t>
  </si>
  <si>
    <t>Փոցխ</t>
  </si>
  <si>
    <t>00145</t>
  </si>
  <si>
    <t>14</t>
  </si>
  <si>
    <t>Մանգաղ</t>
  </si>
  <si>
    <t>00146</t>
  </si>
  <si>
    <t>15</t>
  </si>
  <si>
    <t>Դույլ  ցինկապատ</t>
  </si>
  <si>
    <t>00147</t>
  </si>
  <si>
    <t>Տոնոմետր Ադյուտոր</t>
  </si>
  <si>
    <t>00182</t>
  </si>
  <si>
    <t xml:space="preserve">տուփ  </t>
  </si>
  <si>
    <t>17</t>
  </si>
  <si>
    <t>Լան մալուխ</t>
  </si>
  <si>
    <t>2018թ.</t>
  </si>
  <si>
    <t>00206</t>
  </si>
  <si>
    <t xml:space="preserve">մ     </t>
  </si>
  <si>
    <t>18</t>
  </si>
  <si>
    <t>Էլ. միացնող հարմարանք</t>
  </si>
  <si>
    <t>00207</t>
  </si>
  <si>
    <t>19</t>
  </si>
  <si>
    <t>Երկարացման լար 5տ անջատիչով</t>
  </si>
  <si>
    <t>00208</t>
  </si>
  <si>
    <t>20</t>
  </si>
  <si>
    <t>Մալուխների ամրակ</t>
  </si>
  <si>
    <t>00209</t>
  </si>
  <si>
    <t>21</t>
  </si>
  <si>
    <t>Ցանցային կոնցենտրատոր</t>
  </si>
  <si>
    <t>00210</t>
  </si>
  <si>
    <t>22</t>
  </si>
  <si>
    <t>Ծաղկաման քարից</t>
  </si>
  <si>
    <t>00280</t>
  </si>
  <si>
    <t>23</t>
  </si>
  <si>
    <t>Մալուխների խրոցներ</t>
  </si>
  <si>
    <t>00281</t>
  </si>
  <si>
    <t>24</t>
  </si>
  <si>
    <t>Էլեկտրական կրիչ</t>
  </si>
  <si>
    <t>00282</t>
  </si>
  <si>
    <t>25</t>
  </si>
  <si>
    <t>Մալուխ</t>
  </si>
  <si>
    <t>00283</t>
  </si>
  <si>
    <t>26</t>
  </si>
  <si>
    <t>Միացուցիչներ</t>
  </si>
  <si>
    <t>00284</t>
  </si>
  <si>
    <t>27</t>
  </si>
  <si>
    <t>Սնուցման բլոկ</t>
  </si>
  <si>
    <t>00285</t>
  </si>
  <si>
    <t>28</t>
  </si>
  <si>
    <t>Պլիտա 82-15</t>
  </si>
  <si>
    <t>00287</t>
  </si>
  <si>
    <t>29</t>
  </si>
  <si>
    <t>30</t>
  </si>
  <si>
    <t>Ստեղնաշար DEFENDER</t>
  </si>
  <si>
    <t>00288</t>
  </si>
  <si>
    <t>31</t>
  </si>
  <si>
    <t>Մկնիկ DEFENDER</t>
  </si>
  <si>
    <t>00289</t>
  </si>
  <si>
    <t>Ներքնակ մանկական</t>
  </si>
  <si>
    <t>113/1-26</t>
  </si>
  <si>
    <t>Շերեփ</t>
  </si>
  <si>
    <t>Կաթսա 40լ</t>
  </si>
  <si>
    <t>Կաթսա 10լ</t>
  </si>
  <si>
    <t>25 1-3</t>
  </si>
  <si>
    <t>116/ 1-2</t>
  </si>
  <si>
    <t>Ծածկոց (բրդյա մանկական)</t>
  </si>
  <si>
    <t>133 / 1-40</t>
  </si>
  <si>
    <t>Մանկական ներքնակ</t>
  </si>
  <si>
    <t>134 / 1-45</t>
  </si>
  <si>
    <t>Պ21</t>
  </si>
  <si>
    <t>Կավրալիտ</t>
  </si>
  <si>
    <t>Կվ1</t>
  </si>
  <si>
    <t>Թախտա բժշկական</t>
  </si>
  <si>
    <t>Սեկցիոն շկաֆ</t>
  </si>
  <si>
    <t>Լվացարանի կոմպ.</t>
  </si>
  <si>
    <t>կոմպլեկտ</t>
  </si>
  <si>
    <t>Սեղան՝ 1 տումբ</t>
  </si>
  <si>
    <t>Սեղան՝ 2 տումբ</t>
  </si>
  <si>
    <t>Մահճակալ</t>
  </si>
  <si>
    <t>Մ1-4</t>
  </si>
  <si>
    <t>Մ41</t>
  </si>
  <si>
    <t>Պ1-2</t>
  </si>
  <si>
    <t>Զգեստապահարան</t>
  </si>
  <si>
    <t>Պզ2</t>
  </si>
  <si>
    <t>Ծածկոց (ադյալ)</t>
  </si>
  <si>
    <t>Սեղան</t>
  </si>
  <si>
    <t xml:space="preserve">Բաժակ թեյի </t>
  </si>
  <si>
    <t>Թեյի բաժակ</t>
  </si>
  <si>
    <t xml:space="preserve">օգտակ. Ծառ.
.ժամկետ
</t>
  </si>
  <si>
    <t>ԳՍ1-ԳՍ4</t>
  </si>
  <si>
    <t>Խաղալիքի պահարան</t>
  </si>
  <si>
    <t>ԽՊ1-11</t>
  </si>
  <si>
    <t>Ա1-30</t>
  </si>
  <si>
    <t>Աթոռ փայտե</t>
  </si>
  <si>
    <t>ԱՓ1-20</t>
  </si>
  <si>
    <t>Մ1-48</t>
  </si>
  <si>
    <t>Աթ1-40</t>
  </si>
  <si>
    <t>ՄԹ1-61</t>
  </si>
  <si>
    <t>Սպտակեղ. Կոմպլոկտ</t>
  </si>
  <si>
    <t>Ադեալ</t>
  </si>
  <si>
    <t>Թաս պլասմասե</t>
  </si>
  <si>
    <t xml:space="preserve">Կաթսա </t>
  </si>
  <si>
    <t>ժամացույց</t>
  </si>
  <si>
    <t>Տոնածառ</t>
  </si>
  <si>
    <t>Կողպեք</t>
  </si>
  <si>
    <t xml:space="preserve">Սավոկ </t>
  </si>
  <si>
    <t xml:space="preserve">Ափսե դեսերտ </t>
  </si>
  <si>
    <t>Վերմակակալ</t>
  </si>
  <si>
    <t>Հանդերձապահարան</t>
  </si>
  <si>
    <t>10/1.2/</t>
  </si>
  <si>
    <t>Ջահ</t>
  </si>
  <si>
    <t>Կաթսա</t>
  </si>
  <si>
    <t>Ափսե /դեսերտ/</t>
  </si>
  <si>
    <t>Ափսե /ճաշի/</t>
  </si>
  <si>
    <t xml:space="preserve">Բռնակոթ բնակավայրում գործող խումբ </t>
  </si>
  <si>
    <t>Մանկ. Սպիտակեղեն</t>
  </si>
  <si>
    <t>Պահարան/մանկ/</t>
  </si>
  <si>
    <t>Աթոռ/գրասեն./</t>
  </si>
  <si>
    <t>Ճաշի ափսե փոքր</t>
  </si>
  <si>
    <t>Թեյի գդալ</t>
  </si>
  <si>
    <t>Մանկ. Աթոռ</t>
  </si>
  <si>
    <t>Մանկ. Ճաշի ափսե</t>
  </si>
  <si>
    <t>Փոքր ափսե /դեսերտ/</t>
  </si>
  <si>
    <t>Դանակ/մեծ/</t>
  </si>
  <si>
    <t>Տախտակ/խոհ/</t>
  </si>
  <si>
    <t>Կացին</t>
  </si>
  <si>
    <t>Խարտոց</t>
  </si>
  <si>
    <t>Խաղային շորտ</t>
  </si>
  <si>
    <t xml:space="preserve"> Գնդակ </t>
  </si>
  <si>
    <t>Ֆուտբոլային գնդակ</t>
  </si>
  <si>
    <t xml:space="preserve">Գնդակ </t>
  </si>
  <si>
    <t>Գնդակ</t>
  </si>
  <si>
    <t>Կոն ֆիշկա</t>
  </si>
  <si>
    <t>Համո Սահյանի անվան Սիսիանի քաղաքային մշակույթի կենտրոն</t>
  </si>
  <si>
    <t xml:space="preserve">Աստիճան </t>
  </si>
  <si>
    <t>Ուժեղացուցիչ</t>
  </si>
  <si>
    <t xml:space="preserve">Թառ </t>
  </si>
  <si>
    <t>Դհոլ</t>
  </si>
  <si>
    <t>Խոսափող</t>
  </si>
  <si>
    <t>Էլ. Պլիտա</t>
  </si>
  <si>
    <t>Խոլ</t>
  </si>
  <si>
    <t>Ք/Գ4</t>
  </si>
  <si>
    <t>Բաժակների կոմպլեկտ</t>
  </si>
  <si>
    <t>կոմպլոկտ</t>
  </si>
  <si>
    <t>.2020.</t>
  </si>
  <si>
    <t>.2019.</t>
  </si>
  <si>
    <r>
      <rPr>
        <b/>
        <i/>
        <sz val="9"/>
        <rFont val="GHEA Grapalat"/>
        <family val="3"/>
      </rPr>
      <t xml:space="preserve">Հավելված 1 </t>
    </r>
    <r>
      <rPr>
        <sz val="9"/>
        <rFont val="GHEA Grapalat"/>
        <family val="3"/>
      </rPr>
      <t xml:space="preserve"> 
ՀՀ Սյունիքի մարզի 
Սիսիանի  համայնքի ավագանու 
2021թ. դեկտեմբերի -ի թիվ  որոշման</t>
    </r>
  </si>
  <si>
    <r>
      <rPr>
        <b/>
        <i/>
        <sz val="9"/>
        <color theme="1"/>
        <rFont val="Calibri"/>
        <family val="2"/>
        <charset val="204"/>
        <scheme val="minor"/>
      </rPr>
      <t xml:space="preserve">Հավելված 3 </t>
    </r>
    <r>
      <rPr>
        <i/>
        <sz val="9"/>
        <color theme="1"/>
        <rFont val="Calibri"/>
        <family val="2"/>
        <charset val="204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>ՀՀ Սյունիքի մարզի 
Սիսիանի  համայնքի ավագանու 
2021թ. Դեկտեմբերի -ի թիվ -Ա որոշման</t>
    </r>
  </si>
  <si>
    <r>
      <rPr>
        <b/>
        <i/>
        <sz val="9"/>
        <color theme="1"/>
        <rFont val="GHEA Grapalat"/>
        <family val="3"/>
      </rPr>
      <t>Հավելված 5</t>
    </r>
    <r>
      <rPr>
        <sz val="9"/>
        <color theme="1"/>
        <rFont val="GHEA Grapalat"/>
        <family val="3"/>
      </rPr>
      <t xml:space="preserve">
ՀՀ Սյունիքի մարզի 
Սիսիանի  համայնքի ավագանու 
2021թ. դեկտեմբերի -ի թիվ  որոշման</t>
    </r>
  </si>
  <si>
    <t xml:space="preserve">Ց Ա Ն Կ 
       ՍԻՍԻԱՆԻ ՀԱՄԱՅՆՔԻ  ՍԵՓԱԿԱՆՈՒԹՅԱՆ ԻՐԱՎՈՒՆՔՈՎ 
             ՊԱՏԿԱՆՈՂ ՇԵՆՔԵՐԻ ԵՎ ՇԻՆՈՒԹՅՈՒՆՆԵՐԻ </t>
  </si>
  <si>
    <t>Հավելված 4
ՀՀ Սյունիքի մարզի 
Սիսիանի  համայնքի ավագանու 
2021թ. դեկտեմբերի -ի թիվ  որոշման</t>
  </si>
  <si>
    <r>
      <rPr>
        <b/>
        <i/>
        <sz val="9"/>
        <color theme="1"/>
        <rFont val="Calibri"/>
        <family val="2"/>
        <charset val="204"/>
        <scheme val="minor"/>
      </rPr>
      <t>Հավելված 2</t>
    </r>
    <r>
      <rPr>
        <sz val="9"/>
        <color theme="1"/>
        <rFont val="Calibri"/>
        <family val="2"/>
        <scheme val="minor"/>
      </rPr>
      <t xml:space="preserve">
ՀՀ Սյունիքի մարզի Սիսիանի համայնքի ավագանու  2021թ. Դեկտեմբերի ի թիվ  որոշման</t>
    </r>
  </si>
  <si>
    <t>Ց Ա Ն Կ 
       ՍԻՍԻԱՆԻ ՀԱՄԱՅՆՔԻ  ՍԵՓԱԿԱՆՈՒԹՅԱՆ ՀԱՄԱՅՆՔԱՅԻՆ ՆՇԱՆԱԿՈՒԹՅԱՆ ԿԱՌՈՒՅՑՆԵՐԻ ԵՎ ԿԵՆՍԱԱՊԱՀՈՎՄԱՆ ՀԻՄՆԱԿԱՆ ՄԻՋՈՑՆԵՐԻ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</si>
</sst>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\ _դ_ր_._-;\-* #,##0\ _դ_ր_._-;_-* &quot;-&quot;??\ _դ_ր_._-;_-@_-"/>
    <numFmt numFmtId="166" formatCode="#,##0.0"/>
    <numFmt numFmtId="167" formatCode="#,###,###,###,##0.00"/>
    <numFmt numFmtId="168" formatCode="#,###,###,###,##0"/>
    <numFmt numFmtId="169" formatCode="###,###,##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sz val="11"/>
      <color theme="1"/>
      <name val="GHEA Grapalat"/>
      <family val="3"/>
    </font>
    <font>
      <sz val="9"/>
      <color rgb="FF000000"/>
      <name val="Tahoma"/>
      <family val="2"/>
    </font>
    <font>
      <sz val="9"/>
      <color theme="1"/>
      <name val="Arial Armenian"/>
      <family val="2"/>
    </font>
    <font>
      <b/>
      <sz val="12"/>
      <color rgb="FF000000"/>
      <name val="Tahoma"/>
      <family val="2"/>
    </font>
    <font>
      <b/>
      <sz val="9"/>
      <color rgb="FF000000"/>
      <name val="Tahoma"/>
      <family val="2"/>
    </font>
    <font>
      <b/>
      <i/>
      <sz val="9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9"/>
      <color theme="1"/>
      <name val="Calibri"/>
      <family val="2"/>
      <scheme val="minor"/>
    </font>
    <font>
      <b/>
      <sz val="9"/>
      <name val="Arial Armenian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Arial Armenian"/>
      <family val="2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rgb="FF000000"/>
      <name val="Arial Armenian"/>
      <family val="2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i/>
      <sz val="12"/>
      <color theme="1"/>
      <name val="GHEA Grapalat"/>
      <family val="3"/>
    </font>
    <font>
      <sz val="10"/>
      <color rgb="FF000000"/>
      <name val="Arial Armenian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sz val="16"/>
      <color theme="1"/>
      <name val="Arial Armenian"/>
      <family val="2"/>
    </font>
    <font>
      <sz val="14"/>
      <color theme="1"/>
      <name val="Arial Armenian"/>
      <family val="2"/>
    </font>
    <font>
      <sz val="10"/>
      <color theme="1"/>
      <name val="ARIAL ARMENIAN"/>
      <family val="2"/>
    </font>
    <font>
      <sz val="9"/>
      <color rgb="FF000000"/>
      <name val="Arial Armenian"/>
      <family val="2"/>
    </font>
    <font>
      <sz val="10.5"/>
      <color rgb="FF000000"/>
      <name val="Arial Unicode"/>
      <family val="2"/>
      <charset val="204"/>
    </font>
    <font>
      <b/>
      <sz val="10.5"/>
      <color rgb="FF000000"/>
      <name val="Arial Unicode"/>
      <family val="2"/>
      <charset val="204"/>
    </font>
    <font>
      <sz val="10.5"/>
      <color rgb="FF000000"/>
      <name val="MS Gothic"/>
      <family val="3"/>
      <charset val="204"/>
    </font>
    <font>
      <i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0" fillId="2" borderId="0" xfId="0" applyFill="1"/>
    <xf numFmtId="0" fontId="12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/>
    <xf numFmtId="0" fontId="8" fillId="0" borderId="1" xfId="0" applyFont="1" applyBorder="1" applyAlignment="1">
      <alignment vertical="center" wrapText="1"/>
    </xf>
    <xf numFmtId="4" fontId="19" fillId="2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1" fontId="20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wrapText="1" readingOrder="1"/>
    </xf>
    <xf numFmtId="164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9" fillId="0" borderId="1" xfId="0" applyNumberFormat="1" applyFont="1" applyBorder="1" applyAlignment="1" applyProtection="1">
      <alignment horizontal="right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7" fontId="9" fillId="2" borderId="1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 wrapText="1" readingOrder="1"/>
    </xf>
    <xf numFmtId="14" fontId="9" fillId="2" borderId="1" xfId="0" applyNumberFormat="1" applyFont="1" applyFill="1" applyBorder="1" applyAlignment="1" applyProtection="1">
      <alignment horizontal="center" vertical="center" wrapText="1" readingOrder="1"/>
    </xf>
    <xf numFmtId="0" fontId="12" fillId="3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center" vertical="center" wrapText="1" readingOrder="1"/>
    </xf>
    <xf numFmtId="0" fontId="20" fillId="2" borderId="1" xfId="0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 applyProtection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Fill="1" applyBorder="1"/>
    <xf numFmtId="0" fontId="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8" fillId="2" borderId="0" xfId="0" applyFont="1" applyFill="1" applyAlignment="1"/>
    <xf numFmtId="0" fontId="30" fillId="0" borderId="1" xfId="0" applyFont="1" applyFill="1" applyBorder="1" applyAlignment="1">
      <alignment horizontal="center"/>
    </xf>
    <xf numFmtId="3" fontId="35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36" fillId="2" borderId="1" xfId="0" applyFont="1" applyFill="1" applyBorder="1"/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36" fillId="2" borderId="1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top" wrapText="1" readingOrder="1"/>
    </xf>
    <xf numFmtId="169" fontId="9" fillId="0" borderId="1" xfId="0" applyNumberFormat="1" applyFont="1" applyBorder="1" applyAlignment="1" applyProtection="1">
      <alignment horizontal="center" vertical="center" wrapText="1" readingOrder="1"/>
    </xf>
    <xf numFmtId="0" fontId="0" fillId="2" borderId="0" xfId="0" applyFill="1" applyBorder="1"/>
    <xf numFmtId="49" fontId="9" fillId="0" borderId="0" xfId="0" applyNumberFormat="1" applyFont="1" applyBorder="1" applyAlignment="1" applyProtection="1">
      <alignment horizontal="left" vertical="top" wrapText="1" readingOrder="1"/>
    </xf>
    <xf numFmtId="0" fontId="37" fillId="0" borderId="1" xfId="0" applyFont="1" applyBorder="1" applyAlignment="1">
      <alignment horizontal="center" vertical="center"/>
    </xf>
    <xf numFmtId="169" fontId="0" fillId="0" borderId="1" xfId="0" applyNumberFormat="1" applyBorder="1"/>
    <xf numFmtId="14" fontId="8" fillId="0" borderId="1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31" fillId="2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1" xfId="0" applyNumberFormat="1" applyFill="1" applyBorder="1"/>
    <xf numFmtId="0" fontId="32" fillId="2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left" vertical="center" wrapText="1" readingOrder="1"/>
    </xf>
    <xf numFmtId="167" fontId="12" fillId="3" borderId="1" xfId="0" applyNumberFormat="1" applyFont="1" applyFill="1" applyBorder="1" applyAlignment="1" applyProtection="1">
      <alignment horizontal="right" vertical="center" wrapText="1" readingOrder="1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22" fillId="2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 applyProtection="1">
      <alignment horizontal="left" vertical="top" wrapText="1" readingOrder="1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2" borderId="0" xfId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vertical="center" wrapText="1" readingOrder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NumberFormat="1" applyFont="1" applyAlignment="1" applyProtection="1">
      <alignment horizontal="center" vertical="center" wrapText="1" readingOrder="1"/>
    </xf>
    <xf numFmtId="0" fontId="41" fillId="0" borderId="0" xfId="0" applyFont="1" applyFill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/>
    </xf>
    <xf numFmtId="2" fontId="15" fillId="0" borderId="1" xfId="1" quotePrefix="1" applyNumberFormat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horizontal="left" vertical="center"/>
    </xf>
    <xf numFmtId="165" fontId="14" fillId="0" borderId="1" xfId="1" applyNumberFormat="1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 vertical="center"/>
    </xf>
    <xf numFmtId="165" fontId="14" fillId="0" borderId="1" xfId="1" quotePrefix="1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readingOrder="1"/>
    </xf>
    <xf numFmtId="165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4" fillId="0" borderId="1" xfId="1" quotePrefix="1" applyNumberFormat="1" applyFont="1" applyFill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 applyProtection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165" fontId="14" fillId="0" borderId="1" xfId="1" applyNumberFormat="1" applyFont="1" applyFill="1" applyBorder="1" applyAlignment="1">
      <alignment horizontal="left" vertical="center" wrapText="1"/>
    </xf>
    <xf numFmtId="168" fontId="17" fillId="0" borderId="1" xfId="0" applyNumberFormat="1" applyFont="1" applyFill="1" applyBorder="1" applyAlignment="1" applyProtection="1">
      <alignment horizontal="center" vertical="center" wrapText="1" readingOrder="1"/>
    </xf>
    <xf numFmtId="168" fontId="14" fillId="0" borderId="1" xfId="0" applyNumberFormat="1" applyFont="1" applyFill="1" applyBorder="1" applyAlignment="1">
      <alignment horizontal="center" vertical="center" readingOrder="1"/>
    </xf>
    <xf numFmtId="168" fontId="14" fillId="0" borderId="1" xfId="0" applyNumberFormat="1" applyFont="1" applyFill="1" applyBorder="1" applyAlignment="1">
      <alignment horizontal="left" vertical="center"/>
    </xf>
    <xf numFmtId="165" fontId="16" fillId="0" borderId="1" xfId="1" applyNumberFormat="1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Alignment="1"/>
    <xf numFmtId="4" fontId="14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/>
    <xf numFmtId="4" fontId="22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4" fontId="1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60" t="s">
        <v>47</v>
      </c>
      <c r="N1" s="160"/>
      <c r="O1" s="160"/>
      <c r="P1" s="160"/>
      <c r="Q1" s="160"/>
      <c r="R1" s="4"/>
    </row>
    <row r="2" spans="1:19" ht="23.25" customHeight="1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6"/>
      <c r="S2" s="6"/>
    </row>
    <row r="3" spans="1:19" ht="15" customHeight="1" x14ac:dyDescent="0.25">
      <c r="A3" s="162" t="s">
        <v>1</v>
      </c>
      <c r="B3" s="163" t="s">
        <v>2</v>
      </c>
      <c r="C3" s="164" t="s">
        <v>3</v>
      </c>
      <c r="D3" s="165"/>
      <c r="E3" s="165"/>
      <c r="F3" s="164" t="s">
        <v>4</v>
      </c>
      <c r="G3" s="165"/>
      <c r="H3" s="165"/>
      <c r="I3" s="164" t="s">
        <v>5</v>
      </c>
      <c r="J3" s="165"/>
      <c r="K3" s="165"/>
      <c r="L3" s="164" t="s">
        <v>6</v>
      </c>
      <c r="M3" s="165"/>
      <c r="N3" s="165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162"/>
      <c r="B4" s="163"/>
      <c r="C4" s="165" t="s">
        <v>10</v>
      </c>
      <c r="D4" s="165"/>
      <c r="E4" s="165"/>
      <c r="F4" s="163" t="s">
        <v>11</v>
      </c>
      <c r="G4" s="165"/>
      <c r="H4" s="165"/>
      <c r="I4" s="165" t="s">
        <v>12</v>
      </c>
      <c r="J4" s="165"/>
      <c r="K4" s="165"/>
      <c r="L4" s="165" t="s">
        <v>13</v>
      </c>
      <c r="M4" s="165"/>
      <c r="N4" s="165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162"/>
      <c r="B5" s="163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168" t="s">
        <v>42</v>
      </c>
      <c r="C28" s="168"/>
      <c r="D28" s="168"/>
      <c r="E28" s="168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168" t="s">
        <v>44</v>
      </c>
      <c r="C30" s="168"/>
      <c r="D30" s="168"/>
      <c r="E30" s="168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166"/>
      <c r="C31" s="166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167" t="s">
        <v>45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  <row r="33" spans="5:14" x14ac:dyDescent="0.25"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A49" zoomScale="82" zoomScaleNormal="82" workbookViewId="0">
      <selection activeCell="J51" sqref="J51"/>
    </sheetView>
  </sheetViews>
  <sheetFormatPr defaultColWidth="16.85546875" defaultRowHeight="13.5" x14ac:dyDescent="0.25"/>
  <cols>
    <col min="1" max="1" width="3.5703125" style="200" customWidth="1"/>
    <col min="2" max="2" width="18.42578125" style="265" customWidth="1"/>
    <col min="3" max="3" width="20" style="200" customWidth="1"/>
    <col min="4" max="4" width="18.5703125" style="266" customWidth="1"/>
    <col min="5" max="5" width="19.85546875" style="200" customWidth="1"/>
    <col min="6" max="6" width="16" style="200" customWidth="1"/>
    <col min="7" max="7" width="15.140625" style="200" customWidth="1"/>
    <col min="8" max="8" width="14.5703125" style="200" customWidth="1"/>
    <col min="9" max="9" width="15.42578125" style="200" customWidth="1"/>
    <col min="10" max="10" width="14.42578125" style="200" customWidth="1"/>
    <col min="11" max="11" width="15.28515625" style="200" customWidth="1"/>
    <col min="12" max="12" width="15.5703125" style="200" customWidth="1"/>
    <col min="13" max="13" width="17.7109375" style="200" customWidth="1"/>
    <col min="14" max="14" width="14.42578125" style="200" customWidth="1"/>
    <col min="15" max="15" width="13.7109375" style="200" customWidth="1"/>
    <col min="16" max="16" width="15.5703125" style="200" customWidth="1"/>
    <col min="17" max="17" width="13.7109375" style="200" customWidth="1"/>
    <col min="18" max="18" width="17.42578125" style="200" customWidth="1"/>
    <col min="19" max="19" width="15.140625" style="200" bestFit="1" customWidth="1"/>
    <col min="20" max="20" width="13.5703125" style="200" customWidth="1"/>
    <col min="21" max="21" width="15.28515625" style="200" customWidth="1"/>
    <col min="22" max="22" width="14.140625" style="200" customWidth="1"/>
    <col min="23" max="23" width="12.42578125" style="200" customWidth="1"/>
    <col min="24" max="24" width="13.85546875" style="200" customWidth="1"/>
    <col min="25" max="16384" width="16.85546875" style="200"/>
  </cols>
  <sheetData>
    <row r="1" spans="1:24" ht="68.25" customHeight="1" x14ac:dyDescent="0.25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 t="s">
        <v>1455</v>
      </c>
      <c r="M1" s="202"/>
      <c r="N1" s="202"/>
      <c r="O1" s="201"/>
      <c r="P1" s="201"/>
      <c r="Q1" s="201"/>
      <c r="R1" s="201"/>
      <c r="S1" s="201"/>
      <c r="T1" s="201"/>
      <c r="U1" s="201"/>
      <c r="V1" s="201"/>
      <c r="W1" s="203"/>
      <c r="X1" s="203"/>
    </row>
    <row r="2" spans="1:24" ht="48" customHeight="1" x14ac:dyDescent="0.25">
      <c r="A2" s="204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206"/>
    </row>
    <row r="3" spans="1:24" ht="15" customHeight="1" x14ac:dyDescent="0.25">
      <c r="A3" s="207" t="s">
        <v>1</v>
      </c>
      <c r="B3" s="208" t="s">
        <v>2</v>
      </c>
      <c r="C3" s="209" t="s">
        <v>3</v>
      </c>
      <c r="D3" s="210"/>
      <c r="E3" s="209"/>
      <c r="F3" s="209" t="s">
        <v>4</v>
      </c>
      <c r="G3" s="209"/>
      <c r="H3" s="209"/>
      <c r="I3" s="209" t="s">
        <v>5</v>
      </c>
      <c r="J3" s="209"/>
      <c r="K3" s="209"/>
      <c r="L3" s="209" t="s">
        <v>6</v>
      </c>
      <c r="M3" s="209"/>
      <c r="N3" s="209"/>
      <c r="O3" s="209" t="s">
        <v>7</v>
      </c>
      <c r="P3" s="209"/>
      <c r="Q3" s="209"/>
      <c r="R3" s="209" t="s">
        <v>8</v>
      </c>
      <c r="S3" s="209"/>
      <c r="T3" s="209"/>
      <c r="U3" s="209" t="s">
        <v>9</v>
      </c>
      <c r="V3" s="211"/>
      <c r="W3" s="211"/>
      <c r="X3" s="211"/>
    </row>
    <row r="4" spans="1:24" ht="54" customHeight="1" x14ac:dyDescent="0.25">
      <c r="A4" s="207"/>
      <c r="B4" s="208"/>
      <c r="C4" s="212" t="s">
        <v>50</v>
      </c>
      <c r="D4" s="213" t="s">
        <v>201</v>
      </c>
      <c r="E4" s="212" t="s">
        <v>202</v>
      </c>
      <c r="F4" s="212" t="s">
        <v>11</v>
      </c>
      <c r="G4" s="212" t="s">
        <v>203</v>
      </c>
      <c r="H4" s="212" t="s">
        <v>204</v>
      </c>
      <c r="I4" s="212" t="s">
        <v>1092</v>
      </c>
      <c r="J4" s="212" t="s">
        <v>1093</v>
      </c>
      <c r="K4" s="212" t="s">
        <v>1094</v>
      </c>
      <c r="L4" s="212" t="s">
        <v>207</v>
      </c>
      <c r="M4" s="212" t="s">
        <v>205</v>
      </c>
      <c r="N4" s="212" t="s">
        <v>206</v>
      </c>
      <c r="O4" s="212" t="s">
        <v>14</v>
      </c>
      <c r="P4" s="212" t="s">
        <v>208</v>
      </c>
      <c r="Q4" s="212" t="s">
        <v>209</v>
      </c>
      <c r="R4" s="212" t="s">
        <v>15</v>
      </c>
      <c r="S4" s="212" t="s">
        <v>210</v>
      </c>
      <c r="T4" s="212" t="s">
        <v>211</v>
      </c>
      <c r="U4" s="212" t="s">
        <v>16</v>
      </c>
      <c r="V4" s="212" t="s">
        <v>218</v>
      </c>
      <c r="W4" s="212" t="s">
        <v>273</v>
      </c>
      <c r="X4" s="212" t="s">
        <v>274</v>
      </c>
    </row>
    <row r="5" spans="1:24" ht="27" customHeight="1" x14ac:dyDescent="0.25">
      <c r="A5" s="207"/>
      <c r="B5" s="208"/>
      <c r="C5" s="214" t="s">
        <v>49</v>
      </c>
      <c r="D5" s="215"/>
      <c r="E5" s="214"/>
      <c r="F5" s="214" t="s">
        <v>17</v>
      </c>
      <c r="G5" s="214"/>
      <c r="H5" s="214"/>
      <c r="I5" s="214" t="s">
        <v>17</v>
      </c>
      <c r="J5" s="214"/>
      <c r="K5" s="214"/>
      <c r="L5" s="214" t="s">
        <v>17</v>
      </c>
      <c r="M5" s="214"/>
      <c r="N5" s="214"/>
      <c r="O5" s="214" t="s">
        <v>17</v>
      </c>
      <c r="P5" s="214"/>
      <c r="Q5" s="214"/>
      <c r="R5" s="214" t="s">
        <v>17</v>
      </c>
      <c r="S5" s="214"/>
      <c r="T5" s="214"/>
      <c r="U5" s="214" t="s">
        <v>17</v>
      </c>
      <c r="V5" s="214" t="s">
        <v>17</v>
      </c>
      <c r="W5" s="214"/>
      <c r="X5" s="214"/>
    </row>
    <row r="6" spans="1:24" ht="93" customHeight="1" x14ac:dyDescent="0.25">
      <c r="A6" s="216">
        <v>1</v>
      </c>
      <c r="B6" s="217" t="s">
        <v>1087</v>
      </c>
      <c r="C6" s="218"/>
      <c r="D6" s="219"/>
      <c r="E6" s="218"/>
      <c r="F6" s="220">
        <f>13317781-84285</f>
        <v>13233496</v>
      </c>
      <c r="G6" s="221">
        <v>6262982.0800000001</v>
      </c>
      <c r="H6" s="221">
        <f>F6-G6</f>
        <v>6970513.9199999999</v>
      </c>
      <c r="I6" s="222">
        <v>326821500</v>
      </c>
      <c r="J6" s="223">
        <v>1654920</v>
      </c>
      <c r="K6" s="222">
        <f t="shared" ref="K6:K49" si="0">I6-J6</f>
        <v>325166580</v>
      </c>
      <c r="L6" s="222">
        <v>6147705</v>
      </c>
      <c r="M6" s="222">
        <v>2551508.8199999998</v>
      </c>
      <c r="N6" s="222">
        <f>L6-M6</f>
        <v>3596196.18</v>
      </c>
      <c r="O6" s="221"/>
      <c r="P6" s="221">
        <f t="shared" ref="P6:P10" si="1">O6-Q6</f>
        <v>0</v>
      </c>
      <c r="Q6" s="221"/>
      <c r="R6" s="222"/>
      <c r="S6" s="222"/>
      <c r="T6" s="222"/>
      <c r="U6" s="219">
        <f>662753-675</f>
        <v>662078</v>
      </c>
      <c r="V6" s="224">
        <v>560000</v>
      </c>
      <c r="W6" s="224">
        <v>224000</v>
      </c>
      <c r="X6" s="224">
        <f>V6-W6</f>
        <v>336000</v>
      </c>
    </row>
    <row r="7" spans="1:24" ht="44.25" customHeight="1" x14ac:dyDescent="0.25">
      <c r="A7" s="216">
        <v>2</v>
      </c>
      <c r="B7" s="217" t="s">
        <v>1088</v>
      </c>
      <c r="C7" s="218">
        <v>227606443</v>
      </c>
      <c r="D7" s="218">
        <v>12691733</v>
      </c>
      <c r="E7" s="218">
        <v>214914710</v>
      </c>
      <c r="F7" s="225">
        <f>3301099+4428000+2700780</f>
        <v>10429879</v>
      </c>
      <c r="G7" s="221">
        <v>1753339</v>
      </c>
      <c r="H7" s="221">
        <f>F7-G7</f>
        <v>8676540</v>
      </c>
      <c r="I7" s="222">
        <f>71949400+40600000+2510400</f>
        <v>115059800</v>
      </c>
      <c r="J7" s="223">
        <f>23307849.63+424274.19</f>
        <v>23732123.82</v>
      </c>
      <c r="K7" s="222">
        <f t="shared" si="0"/>
        <v>91327676.180000007</v>
      </c>
      <c r="L7" s="222">
        <v>14256860</v>
      </c>
      <c r="M7" s="222">
        <v>6362490.75</v>
      </c>
      <c r="N7" s="222">
        <f>L7-M7</f>
        <v>7894369.25</v>
      </c>
      <c r="O7" s="221">
        <v>401700</v>
      </c>
      <c r="P7" s="221">
        <f t="shared" si="1"/>
        <v>243350</v>
      </c>
      <c r="Q7" s="221">
        <v>158350</v>
      </c>
      <c r="R7" s="222"/>
      <c r="S7" s="222"/>
      <c r="T7" s="222"/>
      <c r="U7" s="221"/>
      <c r="V7" s="224"/>
      <c r="W7" s="224">
        <f t="shared" ref="W7:W12" si="2">V7*20/100</f>
        <v>0</v>
      </c>
      <c r="X7" s="224">
        <f t="shared" ref="X7:X18" si="3">V7-W7</f>
        <v>0</v>
      </c>
    </row>
    <row r="8" spans="1:24" ht="72" customHeight="1" x14ac:dyDescent="0.25">
      <c r="A8" s="216">
        <v>3</v>
      </c>
      <c r="B8" s="226" t="s">
        <v>23</v>
      </c>
      <c r="C8" s="227"/>
      <c r="D8" s="227"/>
      <c r="E8" s="227"/>
      <c r="F8" s="221">
        <v>4483923</v>
      </c>
      <c r="G8" s="221">
        <v>3317656</v>
      </c>
      <c r="H8" s="221">
        <v>1166267</v>
      </c>
      <c r="I8" s="222"/>
      <c r="J8" s="222"/>
      <c r="K8" s="222">
        <f t="shared" si="0"/>
        <v>0</v>
      </c>
      <c r="L8" s="221">
        <v>233600</v>
      </c>
      <c r="M8" s="222">
        <v>114320</v>
      </c>
      <c r="N8" s="221">
        <v>119280</v>
      </c>
      <c r="O8" s="221">
        <v>528000</v>
      </c>
      <c r="P8" s="221">
        <v>264355</v>
      </c>
      <c r="Q8" s="221">
        <v>263645</v>
      </c>
      <c r="R8" s="221">
        <v>134000</v>
      </c>
      <c r="S8" s="221"/>
      <c r="T8" s="221">
        <v>134000</v>
      </c>
      <c r="U8" s="221">
        <v>1672971</v>
      </c>
      <c r="V8" s="223">
        <v>268200</v>
      </c>
      <c r="W8" s="224">
        <f>V8*10/100</f>
        <v>26820</v>
      </c>
      <c r="X8" s="224">
        <f t="shared" si="3"/>
        <v>241380</v>
      </c>
    </row>
    <row r="9" spans="1:24" ht="40.5" customHeight="1" x14ac:dyDescent="0.25">
      <c r="A9" s="216">
        <v>4</v>
      </c>
      <c r="B9" s="226" t="s">
        <v>25</v>
      </c>
      <c r="C9" s="227"/>
      <c r="D9" s="227"/>
      <c r="E9" s="227"/>
      <c r="F9" s="222">
        <v>1245868</v>
      </c>
      <c r="G9" s="221">
        <v>833482</v>
      </c>
      <c r="H9" s="222">
        <v>412386</v>
      </c>
      <c r="I9" s="222"/>
      <c r="J9" s="222"/>
      <c r="K9" s="222">
        <f t="shared" si="0"/>
        <v>0</v>
      </c>
      <c r="L9" s="222">
        <v>523482</v>
      </c>
      <c r="M9" s="222">
        <v>390482</v>
      </c>
      <c r="N9" s="222">
        <v>133000</v>
      </c>
      <c r="O9" s="222"/>
      <c r="P9" s="221">
        <f t="shared" si="1"/>
        <v>0</v>
      </c>
      <c r="Q9" s="222"/>
      <c r="R9" s="222">
        <v>7200</v>
      </c>
      <c r="S9" s="222"/>
      <c r="T9" s="222">
        <v>7200</v>
      </c>
      <c r="U9" s="222">
        <v>869600</v>
      </c>
      <c r="V9" s="224">
        <v>268200</v>
      </c>
      <c r="W9" s="224">
        <f>V9*10/100</f>
        <v>26820</v>
      </c>
      <c r="X9" s="224">
        <f t="shared" si="3"/>
        <v>241380</v>
      </c>
    </row>
    <row r="10" spans="1:24" ht="46.5" customHeight="1" x14ac:dyDescent="0.25">
      <c r="A10" s="216">
        <v>5</v>
      </c>
      <c r="B10" s="228" t="s">
        <v>1089</v>
      </c>
      <c r="C10" s="227"/>
      <c r="D10" s="227"/>
      <c r="E10" s="227"/>
      <c r="F10" s="223">
        <v>544833</v>
      </c>
      <c r="G10" s="221">
        <v>391958</v>
      </c>
      <c r="H10" s="223">
        <v>152875</v>
      </c>
      <c r="I10" s="221"/>
      <c r="J10" s="221"/>
      <c r="K10" s="222">
        <f t="shared" si="0"/>
        <v>0</v>
      </c>
      <c r="L10" s="223">
        <v>1880023</v>
      </c>
      <c r="M10" s="222">
        <v>989008</v>
      </c>
      <c r="N10" s="223">
        <v>891015</v>
      </c>
      <c r="O10" s="221"/>
      <c r="P10" s="221">
        <f t="shared" si="1"/>
        <v>0</v>
      </c>
      <c r="Q10" s="221"/>
      <c r="R10" s="221">
        <v>1600</v>
      </c>
      <c r="S10" s="222"/>
      <c r="T10" s="221">
        <v>1600</v>
      </c>
      <c r="U10" s="221">
        <v>1591710</v>
      </c>
      <c r="V10" s="224">
        <v>268200</v>
      </c>
      <c r="W10" s="224">
        <f>V10*10/100</f>
        <v>26820</v>
      </c>
      <c r="X10" s="224">
        <f t="shared" si="3"/>
        <v>241380</v>
      </c>
    </row>
    <row r="11" spans="1:24" ht="69.75" customHeight="1" x14ac:dyDescent="0.25">
      <c r="A11" s="216">
        <v>75</v>
      </c>
      <c r="B11" s="228" t="s">
        <v>1090</v>
      </c>
      <c r="C11" s="227"/>
      <c r="D11" s="227"/>
      <c r="E11" s="227"/>
      <c r="F11" s="229">
        <v>1644165</v>
      </c>
      <c r="G11" s="221">
        <v>997715</v>
      </c>
      <c r="H11" s="229">
        <v>646450</v>
      </c>
      <c r="I11" s="221"/>
      <c r="J11" s="221"/>
      <c r="K11" s="222">
        <f t="shared" si="0"/>
        <v>0</v>
      </c>
      <c r="L11" s="223">
        <f>7523738-19350</f>
        <v>7504388</v>
      </c>
      <c r="M11" s="222">
        <v>6398611</v>
      </c>
      <c r="N11" s="229">
        <v>1105777</v>
      </c>
      <c r="O11" s="223">
        <v>715330</v>
      </c>
      <c r="P11" s="221">
        <v>530440</v>
      </c>
      <c r="Q11" s="229">
        <v>184890</v>
      </c>
      <c r="R11" s="223">
        <v>3580825</v>
      </c>
      <c r="S11" s="222">
        <v>3089739</v>
      </c>
      <c r="T11" s="221">
        <v>491086</v>
      </c>
      <c r="U11" s="229">
        <v>898403</v>
      </c>
      <c r="V11" s="229">
        <v>462000</v>
      </c>
      <c r="W11" s="224">
        <v>198000</v>
      </c>
      <c r="X11" s="224">
        <v>264000</v>
      </c>
    </row>
    <row r="12" spans="1:24" ht="93" customHeight="1" x14ac:dyDescent="0.25">
      <c r="A12" s="216">
        <v>7</v>
      </c>
      <c r="B12" s="217" t="s">
        <v>29</v>
      </c>
      <c r="C12" s="227"/>
      <c r="D12" s="227"/>
      <c r="E12" s="227"/>
      <c r="F12" s="222">
        <v>3246379</v>
      </c>
      <c r="G12" s="221">
        <v>2777813</v>
      </c>
      <c r="H12" s="222">
        <v>468566</v>
      </c>
      <c r="I12" s="229"/>
      <c r="J12" s="229"/>
      <c r="K12" s="222">
        <f t="shared" si="0"/>
        <v>0</v>
      </c>
      <c r="L12" s="222">
        <v>4831435</v>
      </c>
      <c r="M12" s="222">
        <v>2608825</v>
      </c>
      <c r="N12" s="222">
        <v>2222610</v>
      </c>
      <c r="O12" s="223">
        <v>2531962</v>
      </c>
      <c r="P12" s="221">
        <v>1844897</v>
      </c>
      <c r="Q12" s="229">
        <v>687065</v>
      </c>
      <c r="R12" s="223">
        <v>230350</v>
      </c>
      <c r="S12" s="222">
        <v>190350</v>
      </c>
      <c r="T12" s="221">
        <v>40000</v>
      </c>
      <c r="U12" s="229">
        <v>605448</v>
      </c>
      <c r="V12" s="224"/>
      <c r="W12" s="224">
        <f t="shared" si="2"/>
        <v>0</v>
      </c>
      <c r="X12" s="224">
        <f t="shared" si="3"/>
        <v>0</v>
      </c>
    </row>
    <row r="13" spans="1:24" ht="39.75" customHeight="1" x14ac:dyDescent="0.25">
      <c r="A13" s="216">
        <v>8</v>
      </c>
      <c r="B13" s="217" t="s">
        <v>236</v>
      </c>
      <c r="C13" s="227"/>
      <c r="D13" s="227"/>
      <c r="E13" s="227"/>
      <c r="F13" s="230">
        <v>678595</v>
      </c>
      <c r="G13" s="218">
        <v>373795</v>
      </c>
      <c r="H13" s="230">
        <v>304800</v>
      </c>
      <c r="I13" s="218"/>
      <c r="J13" s="218"/>
      <c r="K13" s="231">
        <f t="shared" si="0"/>
        <v>0</v>
      </c>
      <c r="L13" s="230">
        <v>7769768</v>
      </c>
      <c r="M13" s="231">
        <v>7211708</v>
      </c>
      <c r="N13" s="230">
        <v>558060</v>
      </c>
      <c r="O13" s="218"/>
      <c r="P13" s="218"/>
      <c r="Q13" s="218"/>
      <c r="R13" s="230">
        <v>14646</v>
      </c>
      <c r="S13" s="231">
        <f t="shared" ref="S13:S22" si="4">R13-T13</f>
        <v>10350</v>
      </c>
      <c r="T13" s="230">
        <v>4296</v>
      </c>
      <c r="U13" s="218">
        <f>558820-1300</f>
        <v>557520</v>
      </c>
      <c r="V13" s="232">
        <v>268200</v>
      </c>
      <c r="W13" s="232">
        <f>V13*10/100</f>
        <v>26820</v>
      </c>
      <c r="X13" s="232">
        <f t="shared" si="3"/>
        <v>241380</v>
      </c>
    </row>
    <row r="14" spans="1:24" ht="41.25" customHeight="1" x14ac:dyDescent="0.25">
      <c r="A14" s="216">
        <v>9</v>
      </c>
      <c r="B14" s="217" t="s">
        <v>237</v>
      </c>
      <c r="C14" s="227"/>
      <c r="D14" s="227"/>
      <c r="E14" s="227"/>
      <c r="F14" s="223">
        <v>4570840</v>
      </c>
      <c r="G14" s="221">
        <v>1283924</v>
      </c>
      <c r="H14" s="223">
        <v>3286916</v>
      </c>
      <c r="I14" s="221"/>
      <c r="J14" s="221"/>
      <c r="K14" s="222">
        <f t="shared" si="0"/>
        <v>0</v>
      </c>
      <c r="L14" s="233">
        <f>13137100-102324</f>
        <v>13034776</v>
      </c>
      <c r="M14" s="222">
        <v>1150046</v>
      </c>
      <c r="N14" s="233">
        <v>11884730</v>
      </c>
      <c r="O14" s="221"/>
      <c r="P14" s="221"/>
      <c r="Q14" s="221"/>
      <c r="R14" s="233">
        <v>0</v>
      </c>
      <c r="S14" s="222">
        <v>0</v>
      </c>
      <c r="T14" s="233">
        <v>0</v>
      </c>
      <c r="U14" s="233">
        <f>127278-3795</f>
        <v>123483</v>
      </c>
      <c r="V14" s="224">
        <v>268200</v>
      </c>
      <c r="W14" s="232">
        <f t="shared" ref="W14:W18" si="5">V14*10/100</f>
        <v>26820</v>
      </c>
      <c r="X14" s="224">
        <f t="shared" si="3"/>
        <v>241380</v>
      </c>
    </row>
    <row r="15" spans="1:24" ht="44.25" customHeight="1" x14ac:dyDescent="0.25">
      <c r="A15" s="216">
        <v>10</v>
      </c>
      <c r="B15" s="217" t="s">
        <v>238</v>
      </c>
      <c r="C15" s="227"/>
      <c r="D15" s="227"/>
      <c r="E15" s="227"/>
      <c r="F15" s="230">
        <v>3360325</v>
      </c>
      <c r="G15" s="221">
        <v>2255235</v>
      </c>
      <c r="H15" s="223">
        <v>1105090</v>
      </c>
      <c r="I15" s="223"/>
      <c r="J15" s="223"/>
      <c r="K15" s="222">
        <f t="shared" si="0"/>
        <v>0</v>
      </c>
      <c r="L15" s="230">
        <f>10738793-772000</f>
        <v>9966793</v>
      </c>
      <c r="M15" s="231">
        <v>8503114</v>
      </c>
      <c r="N15" s="230">
        <v>1463679</v>
      </c>
      <c r="O15" s="218">
        <v>0</v>
      </c>
      <c r="P15" s="218">
        <v>0</v>
      </c>
      <c r="Q15" s="218">
        <v>0</v>
      </c>
      <c r="R15" s="234">
        <v>50880</v>
      </c>
      <c r="S15" s="231">
        <v>29880</v>
      </c>
      <c r="T15" s="234">
        <v>21000</v>
      </c>
      <c r="U15" s="230">
        <f>788692-93236</f>
        <v>695456</v>
      </c>
      <c r="V15" s="224">
        <v>268200</v>
      </c>
      <c r="W15" s="232">
        <f t="shared" si="5"/>
        <v>26820</v>
      </c>
      <c r="X15" s="224">
        <f t="shared" si="3"/>
        <v>241380</v>
      </c>
    </row>
    <row r="16" spans="1:24" ht="45.75" customHeight="1" x14ac:dyDescent="0.25">
      <c r="A16" s="216">
        <v>11</v>
      </c>
      <c r="B16" s="217" t="s">
        <v>239</v>
      </c>
      <c r="C16" s="227"/>
      <c r="D16" s="227"/>
      <c r="E16" s="227"/>
      <c r="F16" s="230">
        <v>1682241</v>
      </c>
      <c r="G16" s="230">
        <v>403166</v>
      </c>
      <c r="H16" s="230">
        <v>1279075</v>
      </c>
      <c r="I16" s="221"/>
      <c r="J16" s="221"/>
      <c r="K16" s="222">
        <f t="shared" si="0"/>
        <v>0</v>
      </c>
      <c r="L16" s="230">
        <f>4704089-21000</f>
        <v>4683089</v>
      </c>
      <c r="M16" s="230">
        <v>1699016</v>
      </c>
      <c r="N16" s="230">
        <v>2984073</v>
      </c>
      <c r="O16" s="234">
        <v>129000</v>
      </c>
      <c r="P16" s="221">
        <v>128999.8</v>
      </c>
      <c r="Q16" s="223">
        <v>0</v>
      </c>
      <c r="R16" s="221">
        <v>56200</v>
      </c>
      <c r="S16" s="222">
        <v>43875</v>
      </c>
      <c r="T16" s="221">
        <v>12325</v>
      </c>
      <c r="U16" s="221">
        <f>845279-5750</f>
        <v>839529</v>
      </c>
      <c r="V16" s="224">
        <v>268200</v>
      </c>
      <c r="W16" s="232">
        <f t="shared" si="5"/>
        <v>26820</v>
      </c>
      <c r="X16" s="224">
        <f t="shared" si="3"/>
        <v>241380</v>
      </c>
    </row>
    <row r="17" spans="1:24" ht="35.25" customHeight="1" x14ac:dyDescent="0.25">
      <c r="A17" s="216">
        <v>12</v>
      </c>
      <c r="B17" s="217" t="s">
        <v>34</v>
      </c>
      <c r="C17" s="227"/>
      <c r="D17" s="227"/>
      <c r="E17" s="227"/>
      <c r="F17" s="221">
        <v>429800</v>
      </c>
      <c r="G17" s="221">
        <v>113784</v>
      </c>
      <c r="H17" s="221">
        <v>316016</v>
      </c>
      <c r="I17" s="221"/>
      <c r="J17" s="221"/>
      <c r="K17" s="222">
        <f t="shared" si="0"/>
        <v>0</v>
      </c>
      <c r="L17" s="221">
        <v>240933</v>
      </c>
      <c r="M17" s="222">
        <v>42013</v>
      </c>
      <c r="N17" s="221">
        <v>198920</v>
      </c>
      <c r="O17" s="221">
        <f>634921-399744</f>
        <v>235177</v>
      </c>
      <c r="P17" s="221">
        <v>36000</v>
      </c>
      <c r="Q17" s="221">
        <v>199177</v>
      </c>
      <c r="R17" s="221"/>
      <c r="S17" s="222">
        <f t="shared" si="4"/>
        <v>0</v>
      </c>
      <c r="T17" s="221"/>
      <c r="U17" s="221">
        <f>258670-17240</f>
        <v>241430</v>
      </c>
      <c r="V17" s="224">
        <v>300000</v>
      </c>
      <c r="W17" s="232">
        <v>60000</v>
      </c>
      <c r="X17" s="224">
        <f t="shared" si="3"/>
        <v>240000</v>
      </c>
    </row>
    <row r="18" spans="1:24" ht="81" x14ac:dyDescent="0.25">
      <c r="A18" s="216">
        <v>13</v>
      </c>
      <c r="B18" s="217" t="s">
        <v>1091</v>
      </c>
      <c r="C18" s="235">
        <v>6852582</v>
      </c>
      <c r="D18" s="235">
        <v>1241526.96</v>
      </c>
      <c r="E18" s="227">
        <f t="shared" ref="E18:E52" si="6">C18-D18</f>
        <v>5611055.04</v>
      </c>
      <c r="F18" s="221">
        <v>1196999</v>
      </c>
      <c r="G18" s="221">
        <v>788363</v>
      </c>
      <c r="H18" s="221">
        <v>408637</v>
      </c>
      <c r="I18" s="221">
        <v>214000</v>
      </c>
      <c r="J18" s="221">
        <v>157125</v>
      </c>
      <c r="K18" s="222">
        <f t="shared" si="0"/>
        <v>56875</v>
      </c>
      <c r="L18" s="223">
        <v>13485880</v>
      </c>
      <c r="M18" s="222">
        <v>2065753</v>
      </c>
      <c r="N18" s="221">
        <v>11420126</v>
      </c>
      <c r="O18" s="221"/>
      <c r="P18" s="221"/>
      <c r="Q18" s="221"/>
      <c r="R18" s="221"/>
      <c r="S18" s="222">
        <f t="shared" si="4"/>
        <v>0</v>
      </c>
      <c r="T18" s="221"/>
      <c r="U18" s="221">
        <v>4601500</v>
      </c>
      <c r="V18" s="224">
        <v>268200</v>
      </c>
      <c r="W18" s="232">
        <f t="shared" si="5"/>
        <v>26820</v>
      </c>
      <c r="X18" s="224">
        <f t="shared" si="3"/>
        <v>241380</v>
      </c>
    </row>
    <row r="19" spans="1:24" ht="105.75" customHeight="1" x14ac:dyDescent="0.25">
      <c r="A19" s="216">
        <v>14</v>
      </c>
      <c r="B19" s="217" t="s">
        <v>36</v>
      </c>
      <c r="C19" s="236">
        <f>1795514216.79</f>
        <v>1795514216.79</v>
      </c>
      <c r="D19" s="218">
        <v>430485672.04000002</v>
      </c>
      <c r="E19" s="227">
        <f t="shared" si="6"/>
        <v>1365028544.75</v>
      </c>
      <c r="F19" s="221"/>
      <c r="G19" s="221">
        <f t="shared" ref="G19:G22" si="7">F19-H19</f>
        <v>0</v>
      </c>
      <c r="H19" s="221"/>
      <c r="I19" s="221"/>
      <c r="J19" s="221"/>
      <c r="K19" s="222">
        <f t="shared" si="0"/>
        <v>0</v>
      </c>
      <c r="L19" s="221"/>
      <c r="M19" s="222">
        <f t="shared" ref="M19:M22" si="8">L19-N19</f>
        <v>0</v>
      </c>
      <c r="N19" s="221"/>
      <c r="O19" s="221"/>
      <c r="P19" s="221"/>
      <c r="Q19" s="221"/>
      <c r="R19" s="221"/>
      <c r="S19" s="222">
        <f t="shared" si="4"/>
        <v>0</v>
      </c>
      <c r="T19" s="221"/>
      <c r="U19" s="221"/>
      <c r="V19" s="224"/>
      <c r="W19" s="224"/>
      <c r="X19" s="224"/>
    </row>
    <row r="20" spans="1:24" ht="36" customHeight="1" x14ac:dyDescent="0.25">
      <c r="A20" s="216">
        <v>15</v>
      </c>
      <c r="B20" s="217" t="s">
        <v>37</v>
      </c>
      <c r="C20" s="235"/>
      <c r="D20" s="218">
        <f t="shared" ref="D20:D21" si="9">C20*5/100</f>
        <v>0</v>
      </c>
      <c r="E20" s="227"/>
      <c r="F20" s="221"/>
      <c r="G20" s="221">
        <f t="shared" si="7"/>
        <v>0</v>
      </c>
      <c r="H20" s="221"/>
      <c r="I20" s="221"/>
      <c r="J20" s="221"/>
      <c r="K20" s="222">
        <f t="shared" si="0"/>
        <v>0</v>
      </c>
      <c r="L20" s="221"/>
      <c r="M20" s="222">
        <f t="shared" si="8"/>
        <v>0</v>
      </c>
      <c r="N20" s="221"/>
      <c r="O20" s="221"/>
      <c r="P20" s="221">
        <f t="shared" ref="P20:P53" si="10">O20-Q20</f>
        <v>0</v>
      </c>
      <c r="Q20" s="221"/>
      <c r="R20" s="221"/>
      <c r="S20" s="222">
        <f t="shared" si="4"/>
        <v>0</v>
      </c>
      <c r="T20" s="221"/>
      <c r="U20" s="221"/>
      <c r="V20" s="224"/>
      <c r="W20" s="224"/>
      <c r="X20" s="224"/>
    </row>
    <row r="21" spans="1:24" ht="68.25" customHeight="1" x14ac:dyDescent="0.25">
      <c r="A21" s="216">
        <v>16</v>
      </c>
      <c r="B21" s="217" t="s">
        <v>51</v>
      </c>
      <c r="C21" s="235"/>
      <c r="D21" s="218">
        <f t="shared" si="9"/>
        <v>0</v>
      </c>
      <c r="E21" s="227"/>
      <c r="F21" s="221"/>
      <c r="G21" s="221">
        <f t="shared" si="7"/>
        <v>0</v>
      </c>
      <c r="H21" s="221"/>
      <c r="I21" s="221"/>
      <c r="J21" s="221"/>
      <c r="K21" s="222">
        <f t="shared" si="0"/>
        <v>0</v>
      </c>
      <c r="L21" s="221"/>
      <c r="M21" s="222">
        <f t="shared" si="8"/>
        <v>0</v>
      </c>
      <c r="N21" s="221"/>
      <c r="O21" s="221"/>
      <c r="P21" s="221">
        <f t="shared" si="10"/>
        <v>0</v>
      </c>
      <c r="Q21" s="221"/>
      <c r="R21" s="221"/>
      <c r="S21" s="222">
        <f t="shared" si="4"/>
        <v>0</v>
      </c>
      <c r="T21" s="221"/>
      <c r="U21" s="221"/>
      <c r="V21" s="224"/>
      <c r="W21" s="224"/>
      <c r="X21" s="224"/>
    </row>
    <row r="22" spans="1:24" ht="54.75" customHeight="1" x14ac:dyDescent="0.25">
      <c r="A22" s="216">
        <v>17</v>
      </c>
      <c r="B22" s="226" t="s">
        <v>48</v>
      </c>
      <c r="C22" s="227">
        <v>19450471</v>
      </c>
      <c r="D22" s="227">
        <v>1190386.93</v>
      </c>
      <c r="E22" s="227">
        <f t="shared" si="6"/>
        <v>18260084.07</v>
      </c>
      <c r="F22" s="222"/>
      <c r="G22" s="221">
        <f t="shared" si="7"/>
        <v>0</v>
      </c>
      <c r="H22" s="222"/>
      <c r="I22" s="222"/>
      <c r="J22" s="225"/>
      <c r="K22" s="222">
        <f t="shared" si="0"/>
        <v>0</v>
      </c>
      <c r="L22" s="222"/>
      <c r="M22" s="222">
        <f t="shared" si="8"/>
        <v>0</v>
      </c>
      <c r="N22" s="222"/>
      <c r="O22" s="222"/>
      <c r="P22" s="221">
        <f t="shared" si="10"/>
        <v>0</v>
      </c>
      <c r="Q22" s="222"/>
      <c r="R22" s="222"/>
      <c r="S22" s="222">
        <f t="shared" si="4"/>
        <v>0</v>
      </c>
      <c r="T22" s="222"/>
      <c r="U22" s="221"/>
      <c r="V22" s="224"/>
      <c r="W22" s="224"/>
      <c r="X22" s="224"/>
    </row>
    <row r="23" spans="1:24" ht="54.75" customHeight="1" x14ac:dyDescent="0.25">
      <c r="A23" s="216">
        <v>18</v>
      </c>
      <c r="B23" s="226" t="s">
        <v>304</v>
      </c>
      <c r="C23" s="237">
        <v>12445257</v>
      </c>
      <c r="D23" s="237"/>
      <c r="E23" s="227">
        <f t="shared" si="6"/>
        <v>12445257</v>
      </c>
      <c r="F23" s="222"/>
      <c r="G23" s="221"/>
      <c r="H23" s="222"/>
      <c r="I23" s="222"/>
      <c r="J23" s="225"/>
      <c r="K23" s="222"/>
      <c r="L23" s="222"/>
      <c r="M23" s="222"/>
      <c r="N23" s="222"/>
      <c r="O23" s="222"/>
      <c r="P23" s="221"/>
      <c r="Q23" s="222"/>
      <c r="R23" s="222"/>
      <c r="S23" s="222"/>
      <c r="T23" s="222"/>
      <c r="U23" s="221"/>
      <c r="V23" s="224"/>
      <c r="W23" s="224"/>
      <c r="X23" s="224"/>
    </row>
    <row r="24" spans="1:24" ht="32.25" customHeight="1" x14ac:dyDescent="0.25">
      <c r="A24" s="216">
        <v>19</v>
      </c>
      <c r="B24" s="238" t="s">
        <v>240</v>
      </c>
      <c r="C24" s="235">
        <v>188705029</v>
      </c>
      <c r="D24" s="235">
        <v>11454896.039999999</v>
      </c>
      <c r="E24" s="227">
        <f t="shared" si="6"/>
        <v>177250132.96000001</v>
      </c>
      <c r="F24" s="222">
        <v>1709729</v>
      </c>
      <c r="G24" s="221">
        <v>1024046</v>
      </c>
      <c r="H24" s="222">
        <f>F24-G24</f>
        <v>685683</v>
      </c>
      <c r="I24" s="222"/>
      <c r="J24" s="222"/>
      <c r="K24" s="222">
        <f t="shared" si="0"/>
        <v>0</v>
      </c>
      <c r="L24" s="222">
        <f>5666250-900</f>
        <v>5665350</v>
      </c>
      <c r="M24" s="222">
        <v>3840061.63</v>
      </c>
      <c r="N24" s="222">
        <f>L24-M24</f>
        <v>1825288.37</v>
      </c>
      <c r="O24" s="222"/>
      <c r="P24" s="221">
        <f t="shared" si="10"/>
        <v>0</v>
      </c>
      <c r="Q24" s="222"/>
      <c r="R24" s="239">
        <v>312149.99999999994</v>
      </c>
      <c r="S24" s="222">
        <v>312150</v>
      </c>
      <c r="T24" s="223">
        <f>R24-S24</f>
        <v>0</v>
      </c>
      <c r="U24" s="221">
        <v>20690</v>
      </c>
      <c r="V24" s="224"/>
      <c r="W24" s="224"/>
      <c r="X24" s="224"/>
    </row>
    <row r="25" spans="1:24" ht="30.75" customHeight="1" x14ac:dyDescent="0.25">
      <c r="A25" s="216">
        <v>20</v>
      </c>
      <c r="B25" s="238" t="s">
        <v>241</v>
      </c>
      <c r="C25" s="235">
        <v>7157945.0099999998</v>
      </c>
      <c r="D25" s="235">
        <v>428753.53</v>
      </c>
      <c r="E25" s="227">
        <f t="shared" si="6"/>
        <v>6729191.4799999995</v>
      </c>
      <c r="F25" s="222">
        <v>1347488</v>
      </c>
      <c r="G25" s="221">
        <v>756091.14</v>
      </c>
      <c r="H25" s="222">
        <f t="shared" ref="H25:H34" si="11">F25-G25</f>
        <v>591396.86</v>
      </c>
      <c r="I25" s="239">
        <v>2000000</v>
      </c>
      <c r="J25" s="239">
        <v>2000000</v>
      </c>
      <c r="K25" s="222">
        <f t="shared" si="0"/>
        <v>0</v>
      </c>
      <c r="L25" s="239">
        <v>1003060</v>
      </c>
      <c r="M25" s="222">
        <v>494590.56</v>
      </c>
      <c r="N25" s="222">
        <f t="shared" ref="N25:N53" si="12">L25-M25</f>
        <v>508469.44</v>
      </c>
      <c r="O25" s="222"/>
      <c r="P25" s="221">
        <f t="shared" si="10"/>
        <v>0</v>
      </c>
      <c r="Q25" s="222"/>
      <c r="R25" s="222">
        <v>130500</v>
      </c>
      <c r="S25" s="240" t="s">
        <v>578</v>
      </c>
      <c r="T25" s="223"/>
      <c r="U25" s="221">
        <v>20690</v>
      </c>
      <c r="V25" s="224"/>
      <c r="W25" s="224"/>
      <c r="X25" s="224"/>
    </row>
    <row r="26" spans="1:24" ht="34.5" customHeight="1" x14ac:dyDescent="0.25">
      <c r="A26" s="216">
        <v>21</v>
      </c>
      <c r="B26" s="238" t="s">
        <v>242</v>
      </c>
      <c r="C26" s="241">
        <v>4648019</v>
      </c>
      <c r="D26" s="241">
        <v>294592.8</v>
      </c>
      <c r="E26" s="227">
        <f t="shared" si="6"/>
        <v>4353426.2</v>
      </c>
      <c r="F26" s="222">
        <v>1312101</v>
      </c>
      <c r="G26" s="221">
        <v>720312.08</v>
      </c>
      <c r="H26" s="222">
        <f t="shared" si="11"/>
        <v>591788.92000000004</v>
      </c>
      <c r="I26" s="222"/>
      <c r="J26" s="222"/>
      <c r="K26" s="222">
        <f t="shared" si="0"/>
        <v>0</v>
      </c>
      <c r="L26" s="222">
        <v>2626211.11</v>
      </c>
      <c r="M26" s="222">
        <v>715628.62</v>
      </c>
      <c r="N26" s="222">
        <f t="shared" si="12"/>
        <v>1910582.4899999998</v>
      </c>
      <c r="O26" s="222"/>
      <c r="P26" s="221">
        <f t="shared" si="10"/>
        <v>0</v>
      </c>
      <c r="Q26" s="222"/>
      <c r="R26" s="222">
        <v>167130</v>
      </c>
      <c r="S26" s="222">
        <v>167130</v>
      </c>
      <c r="T26" s="223">
        <f t="shared" ref="T26:T53" si="13">R26-S26</f>
        <v>0</v>
      </c>
      <c r="U26" s="221"/>
      <c r="V26" s="224"/>
      <c r="W26" s="224"/>
      <c r="X26" s="224"/>
    </row>
    <row r="27" spans="1:24" ht="34.5" customHeight="1" x14ac:dyDescent="0.25">
      <c r="A27" s="216">
        <v>22</v>
      </c>
      <c r="B27" s="238" t="s">
        <v>243</v>
      </c>
      <c r="C27" s="242"/>
      <c r="D27" s="242"/>
      <c r="E27" s="227"/>
      <c r="F27" s="222">
        <v>3188790</v>
      </c>
      <c r="G27" s="221">
        <v>1841095.89</v>
      </c>
      <c r="H27" s="222">
        <f t="shared" si="11"/>
        <v>1347694.11</v>
      </c>
      <c r="I27" s="222"/>
      <c r="J27" s="222"/>
      <c r="K27" s="222">
        <f t="shared" si="0"/>
        <v>0</v>
      </c>
      <c r="L27" s="239">
        <v>1196574.01</v>
      </c>
      <c r="M27" s="222">
        <v>458192.87</v>
      </c>
      <c r="N27" s="222">
        <f t="shared" si="12"/>
        <v>738381.14</v>
      </c>
      <c r="O27" s="222"/>
      <c r="P27" s="221">
        <f t="shared" si="10"/>
        <v>0</v>
      </c>
      <c r="Q27" s="222"/>
      <c r="R27" s="223">
        <v>118620</v>
      </c>
      <c r="S27" s="222">
        <v>118620</v>
      </c>
      <c r="T27" s="223">
        <f t="shared" si="13"/>
        <v>0</v>
      </c>
      <c r="U27" s="230">
        <v>20690</v>
      </c>
      <c r="V27" s="224"/>
      <c r="W27" s="224"/>
      <c r="X27" s="224"/>
    </row>
    <row r="28" spans="1:24" ht="34.5" customHeight="1" x14ac:dyDescent="0.25">
      <c r="A28" s="216">
        <v>23</v>
      </c>
      <c r="B28" s="238" t="s">
        <v>244</v>
      </c>
      <c r="C28" s="242">
        <v>90000</v>
      </c>
      <c r="D28" s="241">
        <v>5355</v>
      </c>
      <c r="E28" s="227">
        <f t="shared" si="6"/>
        <v>84645</v>
      </c>
      <c r="F28" s="222">
        <v>959237.87</v>
      </c>
      <c r="G28" s="221">
        <v>523949.42</v>
      </c>
      <c r="H28" s="222">
        <f t="shared" si="11"/>
        <v>435288.45</v>
      </c>
      <c r="I28" s="222"/>
      <c r="J28" s="222"/>
      <c r="K28" s="222">
        <f t="shared" si="0"/>
        <v>0</v>
      </c>
      <c r="L28" s="239">
        <v>270000</v>
      </c>
      <c r="M28" s="222">
        <v>133200.93</v>
      </c>
      <c r="N28" s="222">
        <f t="shared" si="12"/>
        <v>136799.07</v>
      </c>
      <c r="O28" s="222"/>
      <c r="P28" s="221">
        <f t="shared" si="10"/>
        <v>0</v>
      </c>
      <c r="Q28" s="222"/>
      <c r="R28" s="239">
        <v>21930</v>
      </c>
      <c r="S28" s="222">
        <v>21930</v>
      </c>
      <c r="T28" s="223">
        <f t="shared" si="13"/>
        <v>0</v>
      </c>
      <c r="U28" s="221">
        <v>20690</v>
      </c>
      <c r="V28" s="224"/>
      <c r="W28" s="224"/>
      <c r="X28" s="224"/>
    </row>
    <row r="29" spans="1:24" ht="34.5" customHeight="1" x14ac:dyDescent="0.25">
      <c r="A29" s="216">
        <v>24</v>
      </c>
      <c r="B29" s="238" t="s">
        <v>245</v>
      </c>
      <c r="C29" s="242">
        <v>26964100</v>
      </c>
      <c r="D29" s="242">
        <v>1802535.54</v>
      </c>
      <c r="E29" s="227">
        <f t="shared" si="6"/>
        <v>25161564.460000001</v>
      </c>
      <c r="F29" s="222">
        <v>1376264</v>
      </c>
      <c r="G29" s="221">
        <v>705985.64</v>
      </c>
      <c r="H29" s="222">
        <f t="shared" si="11"/>
        <v>670278.36</v>
      </c>
      <c r="I29" s="222"/>
      <c r="J29" s="222"/>
      <c r="K29" s="222">
        <f t="shared" si="0"/>
        <v>0</v>
      </c>
      <c r="L29" s="239">
        <v>426676</v>
      </c>
      <c r="M29" s="222">
        <v>279382</v>
      </c>
      <c r="N29" s="222">
        <f t="shared" si="12"/>
        <v>147294</v>
      </c>
      <c r="O29" s="222"/>
      <c r="P29" s="221">
        <f t="shared" si="10"/>
        <v>0</v>
      </c>
      <c r="Q29" s="222"/>
      <c r="R29" s="239">
        <v>220860</v>
      </c>
      <c r="S29" s="222">
        <v>220860</v>
      </c>
      <c r="T29" s="223">
        <f t="shared" si="13"/>
        <v>0</v>
      </c>
      <c r="U29" s="221">
        <v>499040</v>
      </c>
      <c r="V29" s="224"/>
      <c r="W29" s="224"/>
      <c r="X29" s="224"/>
    </row>
    <row r="30" spans="1:24" ht="34.5" customHeight="1" x14ac:dyDescent="0.25">
      <c r="A30" s="216">
        <v>25</v>
      </c>
      <c r="B30" s="238" t="s">
        <v>246</v>
      </c>
      <c r="C30" s="243"/>
      <c r="D30" s="243"/>
      <c r="E30" s="227"/>
      <c r="F30" s="244">
        <v>943721</v>
      </c>
      <c r="G30" s="221">
        <v>453908.5</v>
      </c>
      <c r="H30" s="222">
        <f t="shared" si="11"/>
        <v>489812.5</v>
      </c>
      <c r="I30" s="222">
        <v>2593000</v>
      </c>
      <c r="J30" s="222">
        <v>737725</v>
      </c>
      <c r="K30" s="222">
        <f t="shared" si="0"/>
        <v>1855275</v>
      </c>
      <c r="L30" s="239">
        <v>322233</v>
      </c>
      <c r="M30" s="222">
        <v>150257</v>
      </c>
      <c r="N30" s="222">
        <f t="shared" si="12"/>
        <v>171976</v>
      </c>
      <c r="O30" s="222"/>
      <c r="P30" s="221">
        <f t="shared" si="10"/>
        <v>0</v>
      </c>
      <c r="Q30" s="222"/>
      <c r="R30" s="222"/>
      <c r="S30" s="222"/>
      <c r="T30" s="223">
        <f t="shared" si="13"/>
        <v>0</v>
      </c>
      <c r="U30" s="221">
        <v>20690</v>
      </c>
      <c r="V30" s="224"/>
      <c r="W30" s="224"/>
      <c r="X30" s="224"/>
    </row>
    <row r="31" spans="1:24" ht="34.5" customHeight="1" x14ac:dyDescent="0.25">
      <c r="A31" s="216">
        <v>26</v>
      </c>
      <c r="B31" s="238" t="s">
        <v>247</v>
      </c>
      <c r="C31" s="235">
        <v>4667513.21</v>
      </c>
      <c r="D31" s="235">
        <v>292884.3</v>
      </c>
      <c r="E31" s="227">
        <f t="shared" si="6"/>
        <v>4374628.91</v>
      </c>
      <c r="F31" s="222">
        <v>1587648</v>
      </c>
      <c r="G31" s="221">
        <v>1126719</v>
      </c>
      <c r="H31" s="222">
        <f t="shared" si="11"/>
        <v>460929</v>
      </c>
      <c r="I31" s="222"/>
      <c r="J31" s="222"/>
      <c r="K31" s="222">
        <f t="shared" si="0"/>
        <v>0</v>
      </c>
      <c r="L31" s="239">
        <v>1241660</v>
      </c>
      <c r="M31" s="222">
        <v>647808.36</v>
      </c>
      <c r="N31" s="222">
        <f t="shared" si="12"/>
        <v>593851.64</v>
      </c>
      <c r="O31" s="222"/>
      <c r="P31" s="221">
        <f t="shared" si="10"/>
        <v>0</v>
      </c>
      <c r="Q31" s="222"/>
      <c r="R31" s="222">
        <v>702000</v>
      </c>
      <c r="S31" s="222">
        <v>78000</v>
      </c>
      <c r="T31" s="223">
        <f t="shared" si="13"/>
        <v>624000</v>
      </c>
      <c r="U31" s="221">
        <v>20690</v>
      </c>
      <c r="V31" s="224"/>
      <c r="W31" s="224"/>
      <c r="X31" s="224"/>
    </row>
    <row r="32" spans="1:24" ht="34.5" customHeight="1" x14ac:dyDescent="0.25">
      <c r="A32" s="216">
        <v>27</v>
      </c>
      <c r="B32" s="238" t="s">
        <v>248</v>
      </c>
      <c r="C32" s="235">
        <v>13020746</v>
      </c>
      <c r="D32" s="235">
        <v>812970.76</v>
      </c>
      <c r="E32" s="227">
        <f t="shared" si="6"/>
        <v>12207775.24</v>
      </c>
      <c r="F32" s="222">
        <v>285235</v>
      </c>
      <c r="G32" s="221">
        <v>253465</v>
      </c>
      <c r="H32" s="222">
        <f t="shared" si="11"/>
        <v>31770</v>
      </c>
      <c r="I32" s="222"/>
      <c r="J32" s="222"/>
      <c r="K32" s="222">
        <f t="shared" si="0"/>
        <v>0</v>
      </c>
      <c r="L32" s="239">
        <v>438500</v>
      </c>
      <c r="M32" s="222">
        <v>335150</v>
      </c>
      <c r="N32" s="222">
        <f t="shared" si="12"/>
        <v>103350</v>
      </c>
      <c r="O32" s="222"/>
      <c r="P32" s="221">
        <f t="shared" si="10"/>
        <v>0</v>
      </c>
      <c r="Q32" s="222"/>
      <c r="R32" s="222">
        <v>199200</v>
      </c>
      <c r="S32" s="222">
        <v>199200</v>
      </c>
      <c r="T32" s="223">
        <f t="shared" si="13"/>
        <v>0</v>
      </c>
      <c r="U32" s="221">
        <v>1685</v>
      </c>
      <c r="V32" s="224"/>
      <c r="W32" s="224"/>
      <c r="X32" s="224"/>
    </row>
    <row r="33" spans="1:24" ht="34.5" customHeight="1" x14ac:dyDescent="0.25">
      <c r="A33" s="216">
        <v>28</v>
      </c>
      <c r="B33" s="238" t="s">
        <v>249</v>
      </c>
      <c r="C33" s="235">
        <v>12102659.050000001</v>
      </c>
      <c r="D33" s="235">
        <v>762861.93</v>
      </c>
      <c r="E33" s="227">
        <f t="shared" si="6"/>
        <v>11339797.120000001</v>
      </c>
      <c r="F33" s="222">
        <v>1359790</v>
      </c>
      <c r="G33" s="221">
        <v>940648</v>
      </c>
      <c r="H33" s="222">
        <f t="shared" si="11"/>
        <v>419142</v>
      </c>
      <c r="I33" s="222"/>
      <c r="J33" s="222"/>
      <c r="K33" s="222">
        <f t="shared" si="0"/>
        <v>0</v>
      </c>
      <c r="L33" s="239">
        <v>99800</v>
      </c>
      <c r="M33" s="222">
        <v>74865</v>
      </c>
      <c r="N33" s="222">
        <f t="shared" si="12"/>
        <v>24935</v>
      </c>
      <c r="O33" s="222"/>
      <c r="P33" s="221">
        <f t="shared" si="10"/>
        <v>0</v>
      </c>
      <c r="Q33" s="222"/>
      <c r="R33" s="222"/>
      <c r="S33" s="222"/>
      <c r="T33" s="223">
        <f t="shared" si="13"/>
        <v>0</v>
      </c>
      <c r="U33" s="221">
        <v>20690</v>
      </c>
      <c r="V33" s="224"/>
      <c r="W33" s="224"/>
      <c r="X33" s="224"/>
    </row>
    <row r="34" spans="1:24" ht="34.5" customHeight="1" x14ac:dyDescent="0.25">
      <c r="A34" s="216">
        <v>29</v>
      </c>
      <c r="B34" s="238" t="s">
        <v>250</v>
      </c>
      <c r="C34" s="235"/>
      <c r="D34" s="235"/>
      <c r="E34" s="227"/>
      <c r="F34" s="222">
        <v>289714</v>
      </c>
      <c r="G34" s="221">
        <v>289714</v>
      </c>
      <c r="H34" s="222">
        <f t="shared" si="11"/>
        <v>0</v>
      </c>
      <c r="I34" s="239">
        <v>247500</v>
      </c>
      <c r="J34" s="239">
        <v>123750</v>
      </c>
      <c r="K34" s="222">
        <f t="shared" si="0"/>
        <v>123750</v>
      </c>
      <c r="L34" s="239">
        <v>72000</v>
      </c>
      <c r="M34" s="222">
        <v>72000</v>
      </c>
      <c r="N34" s="222">
        <f t="shared" si="12"/>
        <v>0</v>
      </c>
      <c r="O34" s="222"/>
      <c r="P34" s="221">
        <f t="shared" si="10"/>
        <v>0</v>
      </c>
      <c r="Q34" s="222"/>
      <c r="R34" s="222"/>
      <c r="S34" s="222"/>
      <c r="T34" s="223">
        <f t="shared" si="13"/>
        <v>0</v>
      </c>
      <c r="U34" s="221"/>
      <c r="V34" s="224"/>
      <c r="W34" s="224"/>
      <c r="X34" s="224"/>
    </row>
    <row r="35" spans="1:24" ht="34.5" customHeight="1" x14ac:dyDescent="0.25">
      <c r="A35" s="216">
        <v>30</v>
      </c>
      <c r="B35" s="238" t="s">
        <v>251</v>
      </c>
      <c r="C35" s="235"/>
      <c r="D35" s="235"/>
      <c r="E35" s="227"/>
      <c r="F35" s="222">
        <v>1419790</v>
      </c>
      <c r="G35" s="221">
        <v>1000648</v>
      </c>
      <c r="H35" s="222">
        <f t="shared" ref="H35:H53" si="14">F35-G35</f>
        <v>419142</v>
      </c>
      <c r="I35" s="222"/>
      <c r="J35" s="222"/>
      <c r="K35" s="222">
        <f t="shared" si="0"/>
        <v>0</v>
      </c>
      <c r="L35" s="239">
        <v>2954800</v>
      </c>
      <c r="M35" s="222">
        <v>1666513.4</v>
      </c>
      <c r="N35" s="222">
        <f t="shared" si="12"/>
        <v>1288286.6000000001</v>
      </c>
      <c r="O35" s="222"/>
      <c r="P35" s="221">
        <f t="shared" si="10"/>
        <v>0</v>
      </c>
      <c r="Q35" s="222"/>
      <c r="R35" s="222">
        <v>163050</v>
      </c>
      <c r="S35" s="222">
        <v>163050</v>
      </c>
      <c r="T35" s="223">
        <f t="shared" si="13"/>
        <v>0</v>
      </c>
      <c r="U35" s="221">
        <v>20690</v>
      </c>
      <c r="V35" s="224"/>
      <c r="W35" s="224"/>
      <c r="X35" s="224"/>
    </row>
    <row r="36" spans="1:24" ht="34.5" customHeight="1" x14ac:dyDescent="0.25">
      <c r="A36" s="216">
        <v>31</v>
      </c>
      <c r="B36" s="238" t="s">
        <v>252</v>
      </c>
      <c r="C36" s="235">
        <v>49423418.009999998</v>
      </c>
      <c r="D36" s="235">
        <v>3077616.15</v>
      </c>
      <c r="E36" s="227">
        <f t="shared" si="6"/>
        <v>46345801.859999999</v>
      </c>
      <c r="F36" s="222">
        <f>2048833-6624</f>
        <v>2042209</v>
      </c>
      <c r="G36" s="221">
        <v>1629691</v>
      </c>
      <c r="H36" s="222">
        <f t="shared" si="14"/>
        <v>412518</v>
      </c>
      <c r="I36" s="222"/>
      <c r="J36" s="222"/>
      <c r="K36" s="222">
        <f t="shared" si="0"/>
        <v>0</v>
      </c>
      <c r="L36" s="239">
        <v>1578800</v>
      </c>
      <c r="M36" s="222">
        <v>1110151.26</v>
      </c>
      <c r="N36" s="222">
        <f t="shared" si="12"/>
        <v>468648.74</v>
      </c>
      <c r="O36" s="222"/>
      <c r="P36" s="221">
        <f t="shared" si="10"/>
        <v>0</v>
      </c>
      <c r="Q36" s="222"/>
      <c r="R36" s="222"/>
      <c r="S36" s="222"/>
      <c r="T36" s="223">
        <f t="shared" si="13"/>
        <v>0</v>
      </c>
      <c r="U36" s="221">
        <v>20690</v>
      </c>
      <c r="V36" s="224"/>
      <c r="W36" s="224"/>
      <c r="X36" s="224"/>
    </row>
    <row r="37" spans="1:24" ht="34.5" customHeight="1" x14ac:dyDescent="0.25">
      <c r="A37" s="216">
        <v>32</v>
      </c>
      <c r="B37" s="238" t="s">
        <v>253</v>
      </c>
      <c r="C37" s="235">
        <v>100000.01</v>
      </c>
      <c r="D37" s="235">
        <v>7375</v>
      </c>
      <c r="E37" s="227">
        <f t="shared" si="6"/>
        <v>92625.01</v>
      </c>
      <c r="F37" s="222">
        <v>1702270</v>
      </c>
      <c r="G37" s="221">
        <v>1283128</v>
      </c>
      <c r="H37" s="222">
        <f t="shared" si="14"/>
        <v>419142</v>
      </c>
      <c r="I37" s="222"/>
      <c r="J37" s="222"/>
      <c r="K37" s="222">
        <f t="shared" si="0"/>
        <v>0</v>
      </c>
      <c r="L37" s="239">
        <v>681800</v>
      </c>
      <c r="M37" s="222">
        <v>459848</v>
      </c>
      <c r="N37" s="222">
        <f t="shared" si="12"/>
        <v>221952</v>
      </c>
      <c r="O37" s="222"/>
      <c r="P37" s="221">
        <f t="shared" si="10"/>
        <v>0</v>
      </c>
      <c r="Q37" s="222"/>
      <c r="R37" s="223">
        <v>270000</v>
      </c>
      <c r="S37" s="222">
        <v>30000</v>
      </c>
      <c r="T37" s="223">
        <f t="shared" si="13"/>
        <v>240000</v>
      </c>
      <c r="U37" s="221">
        <v>40690</v>
      </c>
      <c r="V37" s="224"/>
      <c r="W37" s="224"/>
      <c r="X37" s="224"/>
    </row>
    <row r="38" spans="1:24" ht="34.5" customHeight="1" x14ac:dyDescent="0.25">
      <c r="A38" s="216">
        <v>33</v>
      </c>
      <c r="B38" s="238" t="s">
        <v>303</v>
      </c>
      <c r="C38" s="235">
        <v>9814033.0199999996</v>
      </c>
      <c r="D38" s="235">
        <v>614161.73</v>
      </c>
      <c r="E38" s="227">
        <f t="shared" si="6"/>
        <v>9199871.2899999991</v>
      </c>
      <c r="F38" s="222">
        <v>1834154.4</v>
      </c>
      <c r="G38" s="221">
        <v>1393853.57</v>
      </c>
      <c r="H38" s="222">
        <f t="shared" si="14"/>
        <v>440300.82999999984</v>
      </c>
      <c r="I38" s="222"/>
      <c r="J38" s="222"/>
      <c r="K38" s="222">
        <f t="shared" si="0"/>
        <v>0</v>
      </c>
      <c r="L38" s="239">
        <v>1051878.04</v>
      </c>
      <c r="M38" s="222">
        <v>803517.56</v>
      </c>
      <c r="N38" s="222">
        <f t="shared" si="12"/>
        <v>248360.47999999998</v>
      </c>
      <c r="O38" s="222"/>
      <c r="P38" s="221">
        <f t="shared" si="10"/>
        <v>0</v>
      </c>
      <c r="Q38" s="222"/>
      <c r="R38" s="223">
        <v>228630</v>
      </c>
      <c r="S38" s="222">
        <v>91452</v>
      </c>
      <c r="T38" s="223">
        <f t="shared" si="13"/>
        <v>137178</v>
      </c>
      <c r="U38" s="221">
        <v>20690</v>
      </c>
      <c r="V38" s="224"/>
      <c r="W38" s="224"/>
      <c r="X38" s="224"/>
    </row>
    <row r="39" spans="1:24" ht="34.5" customHeight="1" x14ac:dyDescent="0.25">
      <c r="A39" s="216">
        <v>34</v>
      </c>
      <c r="B39" s="238" t="s">
        <v>254</v>
      </c>
      <c r="C39" s="235">
        <v>854255.01</v>
      </c>
      <c r="D39" s="235">
        <v>54982.73</v>
      </c>
      <c r="E39" s="227">
        <f t="shared" si="6"/>
        <v>799272.28</v>
      </c>
      <c r="F39" s="222">
        <v>1244570</v>
      </c>
      <c r="G39" s="221">
        <v>825428</v>
      </c>
      <c r="H39" s="222">
        <f t="shared" si="14"/>
        <v>419142</v>
      </c>
      <c r="I39" s="239">
        <v>9905280</v>
      </c>
      <c r="J39" s="239">
        <v>1650580</v>
      </c>
      <c r="K39" s="222">
        <f t="shared" si="0"/>
        <v>8254700</v>
      </c>
      <c r="L39" s="239">
        <v>792205.2</v>
      </c>
      <c r="M39" s="222">
        <v>354442.72</v>
      </c>
      <c r="N39" s="222">
        <f t="shared" si="12"/>
        <v>437762.48</v>
      </c>
      <c r="O39" s="222"/>
      <c r="P39" s="221">
        <f t="shared" si="10"/>
        <v>0</v>
      </c>
      <c r="Q39" s="222"/>
      <c r="R39" s="222"/>
      <c r="S39" s="222"/>
      <c r="T39" s="223">
        <f t="shared" si="13"/>
        <v>0</v>
      </c>
      <c r="U39" s="221">
        <v>603140</v>
      </c>
      <c r="V39" s="224"/>
      <c r="W39" s="224"/>
      <c r="X39" s="224"/>
    </row>
    <row r="40" spans="1:24" ht="34.5" customHeight="1" x14ac:dyDescent="0.25">
      <c r="A40" s="216">
        <v>35</v>
      </c>
      <c r="B40" s="238" t="s">
        <v>255</v>
      </c>
      <c r="C40" s="235">
        <v>146614075.03999999</v>
      </c>
      <c r="D40" s="235">
        <v>8682357.8499999996</v>
      </c>
      <c r="E40" s="227">
        <f t="shared" si="6"/>
        <v>137931717.19</v>
      </c>
      <c r="F40" s="222">
        <v>962898</v>
      </c>
      <c r="G40" s="221">
        <v>585408.25</v>
      </c>
      <c r="H40" s="222">
        <f t="shared" si="14"/>
        <v>377489.75</v>
      </c>
      <c r="I40" s="222"/>
      <c r="J40" s="222"/>
      <c r="K40" s="222">
        <f t="shared" si="0"/>
        <v>0</v>
      </c>
      <c r="L40" s="239">
        <v>1432600.04</v>
      </c>
      <c r="M40" s="222">
        <v>916600</v>
      </c>
      <c r="N40" s="222">
        <f t="shared" si="12"/>
        <v>516000.04000000004</v>
      </c>
      <c r="O40" s="222"/>
      <c r="P40" s="221">
        <f t="shared" si="10"/>
        <v>0</v>
      </c>
      <c r="Q40" s="222"/>
      <c r="R40" s="223">
        <v>256290</v>
      </c>
      <c r="S40" s="222">
        <v>256290</v>
      </c>
      <c r="T40" s="223">
        <f t="shared" si="13"/>
        <v>0</v>
      </c>
      <c r="U40" s="221"/>
      <c r="V40" s="224"/>
      <c r="W40" s="224"/>
      <c r="X40" s="224"/>
    </row>
    <row r="41" spans="1:24" ht="34.5" customHeight="1" x14ac:dyDescent="0.25">
      <c r="A41" s="216">
        <v>36</v>
      </c>
      <c r="B41" s="238" t="s">
        <v>256</v>
      </c>
      <c r="C41" s="235">
        <v>1941715.01</v>
      </c>
      <c r="D41" s="235">
        <v>129447.91</v>
      </c>
      <c r="E41" s="227">
        <f t="shared" si="6"/>
        <v>1812267.1</v>
      </c>
      <c r="F41" s="222">
        <v>1525990</v>
      </c>
      <c r="G41" s="221">
        <v>1051445</v>
      </c>
      <c r="H41" s="222">
        <f t="shared" si="14"/>
        <v>474545</v>
      </c>
      <c r="I41" s="222"/>
      <c r="J41" s="222"/>
      <c r="K41" s="222">
        <f t="shared" si="0"/>
        <v>0</v>
      </c>
      <c r="L41" s="239">
        <v>2054472</v>
      </c>
      <c r="M41" s="222">
        <v>695209.15</v>
      </c>
      <c r="N41" s="222">
        <f t="shared" si="12"/>
        <v>1359262.85</v>
      </c>
      <c r="O41" s="222"/>
      <c r="P41" s="221">
        <f t="shared" si="10"/>
        <v>0</v>
      </c>
      <c r="Q41" s="222"/>
      <c r="R41" s="223">
        <v>114840</v>
      </c>
      <c r="S41" s="222">
        <v>114840</v>
      </c>
      <c r="T41" s="223">
        <f t="shared" si="13"/>
        <v>0</v>
      </c>
      <c r="U41" s="221">
        <v>20690</v>
      </c>
      <c r="V41" s="224"/>
      <c r="W41" s="224"/>
      <c r="X41" s="224"/>
    </row>
    <row r="42" spans="1:24" ht="34.5" customHeight="1" x14ac:dyDescent="0.25">
      <c r="A42" s="216">
        <v>37</v>
      </c>
      <c r="B42" s="238" t="s">
        <v>257</v>
      </c>
      <c r="C42" s="235">
        <v>41984255.039999999</v>
      </c>
      <c r="D42" s="235">
        <v>2624961.9500000002</v>
      </c>
      <c r="E42" s="227">
        <f t="shared" si="6"/>
        <v>39359293.089999996</v>
      </c>
      <c r="F42" s="222">
        <v>1605150</v>
      </c>
      <c r="G42" s="221">
        <v>1132010.3999999999</v>
      </c>
      <c r="H42" s="222">
        <f t="shared" si="14"/>
        <v>473139.60000000009</v>
      </c>
      <c r="I42" s="239">
        <v>11356240</v>
      </c>
      <c r="J42" s="239">
        <v>2878120</v>
      </c>
      <c r="K42" s="222">
        <f t="shared" si="0"/>
        <v>8478120</v>
      </c>
      <c r="L42" s="222">
        <v>950566</v>
      </c>
      <c r="M42" s="222">
        <v>831366</v>
      </c>
      <c r="N42" s="222">
        <f t="shared" si="12"/>
        <v>119200</v>
      </c>
      <c r="O42" s="222"/>
      <c r="P42" s="221">
        <f t="shared" si="10"/>
        <v>0</v>
      </c>
      <c r="Q42" s="222"/>
      <c r="R42" s="223">
        <v>365820</v>
      </c>
      <c r="S42" s="222">
        <v>365820</v>
      </c>
      <c r="T42" s="223">
        <f t="shared" si="13"/>
        <v>0</v>
      </c>
      <c r="U42" s="221">
        <v>20690</v>
      </c>
      <c r="V42" s="224"/>
      <c r="W42" s="224"/>
      <c r="X42" s="224"/>
    </row>
    <row r="43" spans="1:24" ht="34.5" customHeight="1" x14ac:dyDescent="0.25">
      <c r="A43" s="216">
        <v>38</v>
      </c>
      <c r="B43" s="238" t="s">
        <v>258</v>
      </c>
      <c r="C43" s="235">
        <v>7063294.0999999996</v>
      </c>
      <c r="D43" s="235">
        <v>436696.26</v>
      </c>
      <c r="E43" s="227">
        <f t="shared" si="6"/>
        <v>6626597.8399999999</v>
      </c>
      <c r="F43" s="222"/>
      <c r="G43" s="221"/>
      <c r="H43" s="222">
        <f t="shared" si="14"/>
        <v>0</v>
      </c>
      <c r="I43" s="222"/>
      <c r="J43" s="222"/>
      <c r="K43" s="222">
        <f t="shared" si="0"/>
        <v>0</v>
      </c>
      <c r="L43" s="239">
        <v>156400</v>
      </c>
      <c r="M43" s="222">
        <v>143011.56</v>
      </c>
      <c r="N43" s="222">
        <f t="shared" si="12"/>
        <v>13388.440000000002</v>
      </c>
      <c r="O43" s="223"/>
      <c r="P43" s="221">
        <f t="shared" si="10"/>
        <v>0</v>
      </c>
      <c r="Q43" s="223"/>
      <c r="R43" s="239">
        <v>261540</v>
      </c>
      <c r="S43" s="222">
        <v>261540</v>
      </c>
      <c r="T43" s="223">
        <f t="shared" si="13"/>
        <v>0</v>
      </c>
      <c r="U43" s="221"/>
      <c r="V43" s="224"/>
      <c r="W43" s="224"/>
      <c r="X43" s="224"/>
    </row>
    <row r="44" spans="1:24" ht="34.5" customHeight="1" x14ac:dyDescent="0.25">
      <c r="A44" s="216">
        <v>39</v>
      </c>
      <c r="B44" s="238" t="s">
        <v>259</v>
      </c>
      <c r="C44" s="235">
        <v>1672698.05</v>
      </c>
      <c r="D44" s="235">
        <v>103042.75</v>
      </c>
      <c r="E44" s="227">
        <f t="shared" si="6"/>
        <v>1569655.3</v>
      </c>
      <c r="F44" s="222">
        <v>1502790</v>
      </c>
      <c r="G44" s="221">
        <v>1083648</v>
      </c>
      <c r="H44" s="222">
        <f t="shared" si="14"/>
        <v>419142</v>
      </c>
      <c r="I44" s="239">
        <v>240000</v>
      </c>
      <c r="J44" s="239">
        <v>240000</v>
      </c>
      <c r="K44" s="222">
        <f t="shared" si="0"/>
        <v>0</v>
      </c>
      <c r="L44" s="239">
        <v>1593110</v>
      </c>
      <c r="M44" s="222">
        <v>1033113.34</v>
      </c>
      <c r="N44" s="222">
        <f t="shared" si="12"/>
        <v>559996.66</v>
      </c>
      <c r="O44" s="222"/>
      <c r="P44" s="221">
        <f t="shared" si="10"/>
        <v>0</v>
      </c>
      <c r="Q44" s="222"/>
      <c r="R44" s="222"/>
      <c r="S44" s="222"/>
      <c r="T44" s="223">
        <f t="shared" si="13"/>
        <v>0</v>
      </c>
      <c r="U44" s="221">
        <v>20690</v>
      </c>
      <c r="V44" s="224"/>
      <c r="W44" s="224"/>
      <c r="X44" s="224"/>
    </row>
    <row r="45" spans="1:24" ht="34.5" customHeight="1" x14ac:dyDescent="0.25">
      <c r="A45" s="216">
        <v>40</v>
      </c>
      <c r="B45" s="238" t="s">
        <v>260</v>
      </c>
      <c r="C45" s="235">
        <v>3314382.05</v>
      </c>
      <c r="D45" s="235">
        <v>204855.08</v>
      </c>
      <c r="E45" s="227">
        <f t="shared" si="6"/>
        <v>3109526.9699999997</v>
      </c>
      <c r="F45" s="222">
        <v>1047880</v>
      </c>
      <c r="G45" s="221">
        <v>563363.68000000005</v>
      </c>
      <c r="H45" s="222">
        <f t="shared" si="14"/>
        <v>484516.31999999995</v>
      </c>
      <c r="I45" s="222"/>
      <c r="J45" s="222"/>
      <c r="K45" s="222">
        <f t="shared" si="0"/>
        <v>0</v>
      </c>
      <c r="L45" s="239">
        <v>525550.15</v>
      </c>
      <c r="M45" s="222">
        <v>280606.84000000003</v>
      </c>
      <c r="N45" s="222">
        <f t="shared" si="12"/>
        <v>244943.31</v>
      </c>
      <c r="O45" s="222"/>
      <c r="P45" s="221">
        <f t="shared" si="10"/>
        <v>0</v>
      </c>
      <c r="Q45" s="222"/>
      <c r="R45" s="222"/>
      <c r="S45" s="222"/>
      <c r="T45" s="223">
        <f t="shared" si="13"/>
        <v>0</v>
      </c>
      <c r="U45" s="221">
        <v>394690</v>
      </c>
      <c r="V45" s="224"/>
      <c r="W45" s="224"/>
      <c r="X45" s="224"/>
    </row>
    <row r="46" spans="1:24" ht="34.5" customHeight="1" x14ac:dyDescent="0.25">
      <c r="A46" s="216">
        <v>41</v>
      </c>
      <c r="B46" s="238" t="s">
        <v>261</v>
      </c>
      <c r="C46" s="235">
        <v>7661984.04</v>
      </c>
      <c r="D46" s="235">
        <v>477455.38</v>
      </c>
      <c r="E46" s="227">
        <f t="shared" si="6"/>
        <v>7184528.6600000001</v>
      </c>
      <c r="F46" s="222">
        <v>1361970</v>
      </c>
      <c r="G46" s="221">
        <v>942828</v>
      </c>
      <c r="H46" s="222">
        <f t="shared" si="14"/>
        <v>419142</v>
      </c>
      <c r="I46" s="222"/>
      <c r="J46" s="222"/>
      <c r="K46" s="222">
        <f t="shared" si="0"/>
        <v>0</v>
      </c>
      <c r="L46" s="239">
        <v>1986350</v>
      </c>
      <c r="M46" s="222">
        <v>679627</v>
      </c>
      <c r="N46" s="222">
        <f t="shared" si="12"/>
        <v>1306723</v>
      </c>
      <c r="O46" s="222"/>
      <c r="P46" s="221">
        <f t="shared" si="10"/>
        <v>0</v>
      </c>
      <c r="Q46" s="222"/>
      <c r="R46" s="222">
        <v>199140</v>
      </c>
      <c r="S46" s="240">
        <v>79656</v>
      </c>
      <c r="T46" s="223">
        <f t="shared" si="13"/>
        <v>119484</v>
      </c>
      <c r="U46" s="221">
        <v>27890</v>
      </c>
      <c r="V46" s="224"/>
      <c r="W46" s="224"/>
      <c r="X46" s="224"/>
    </row>
    <row r="47" spans="1:24" ht="34.5" customHeight="1" x14ac:dyDescent="0.25">
      <c r="A47" s="216">
        <v>42</v>
      </c>
      <c r="B47" s="238" t="s">
        <v>262</v>
      </c>
      <c r="C47" s="235">
        <v>16118963.060000001</v>
      </c>
      <c r="D47" s="245">
        <v>988245.8</v>
      </c>
      <c r="E47" s="227">
        <f t="shared" si="6"/>
        <v>15130717.26</v>
      </c>
      <c r="F47" s="222">
        <v>1227700</v>
      </c>
      <c r="G47" s="221">
        <v>798513.25</v>
      </c>
      <c r="H47" s="222">
        <f t="shared" si="14"/>
        <v>429186.75</v>
      </c>
      <c r="I47" s="222"/>
      <c r="J47" s="222"/>
      <c r="K47" s="222">
        <f t="shared" si="0"/>
        <v>0</v>
      </c>
      <c r="L47" s="222">
        <v>555900</v>
      </c>
      <c r="M47" s="222">
        <v>327240.76</v>
      </c>
      <c r="N47" s="222">
        <f t="shared" si="12"/>
        <v>228659.24</v>
      </c>
      <c r="O47" s="222"/>
      <c r="P47" s="221">
        <f t="shared" si="10"/>
        <v>0</v>
      </c>
      <c r="Q47" s="222"/>
      <c r="R47" s="239">
        <v>246089.99999999994</v>
      </c>
      <c r="S47" s="222">
        <v>98436</v>
      </c>
      <c r="T47" s="223">
        <f t="shared" si="13"/>
        <v>147653.99999999994</v>
      </c>
      <c r="U47" s="221">
        <v>20690</v>
      </c>
      <c r="V47" s="224"/>
      <c r="W47" s="224"/>
      <c r="X47" s="224"/>
    </row>
    <row r="48" spans="1:24" ht="34.5" customHeight="1" x14ac:dyDescent="0.25">
      <c r="A48" s="216">
        <v>43</v>
      </c>
      <c r="B48" s="238" t="s">
        <v>263</v>
      </c>
      <c r="C48" s="235">
        <v>32457774</v>
      </c>
      <c r="D48" s="235">
        <v>2032511.19</v>
      </c>
      <c r="E48" s="227">
        <f t="shared" si="6"/>
        <v>30425262.809999999</v>
      </c>
      <c r="F48" s="222">
        <v>1895870</v>
      </c>
      <c r="G48" s="221">
        <v>1197764.6100000001</v>
      </c>
      <c r="H48" s="222">
        <f t="shared" si="14"/>
        <v>698105.3899999999</v>
      </c>
      <c r="I48" s="222"/>
      <c r="J48" s="222"/>
      <c r="K48" s="222">
        <f t="shared" si="0"/>
        <v>0</v>
      </c>
      <c r="L48" s="222">
        <v>978839</v>
      </c>
      <c r="M48" s="222">
        <v>697572.94</v>
      </c>
      <c r="N48" s="222">
        <f t="shared" si="12"/>
        <v>281266.06000000006</v>
      </c>
      <c r="O48" s="222"/>
      <c r="P48" s="221">
        <f t="shared" si="10"/>
        <v>0</v>
      </c>
      <c r="Q48" s="222"/>
      <c r="R48" s="239">
        <v>291990</v>
      </c>
      <c r="S48" s="222">
        <v>291990</v>
      </c>
      <c r="T48" s="223">
        <f t="shared" si="13"/>
        <v>0</v>
      </c>
      <c r="U48" s="221">
        <v>20690</v>
      </c>
      <c r="V48" s="224"/>
      <c r="W48" s="224"/>
      <c r="X48" s="224"/>
    </row>
    <row r="49" spans="1:24" ht="34.5" customHeight="1" x14ac:dyDescent="0.25">
      <c r="A49" s="216">
        <v>44</v>
      </c>
      <c r="B49" s="238" t="s">
        <v>264</v>
      </c>
      <c r="C49" s="235">
        <v>21794444.050000001</v>
      </c>
      <c r="D49" s="235">
        <v>1386267.72</v>
      </c>
      <c r="E49" s="227">
        <f t="shared" si="6"/>
        <v>20408176.330000002</v>
      </c>
      <c r="F49" s="222">
        <v>1836390</v>
      </c>
      <c r="G49" s="221">
        <v>1413498</v>
      </c>
      <c r="H49" s="222">
        <f t="shared" si="14"/>
        <v>422892</v>
      </c>
      <c r="I49" s="222"/>
      <c r="J49" s="222"/>
      <c r="K49" s="222">
        <f t="shared" si="0"/>
        <v>0</v>
      </c>
      <c r="L49" s="222">
        <f>1838420+6000</f>
        <v>1844420</v>
      </c>
      <c r="M49" s="222">
        <v>961182.9</v>
      </c>
      <c r="N49" s="222">
        <f>L49-M49+6000</f>
        <v>889237.1</v>
      </c>
      <c r="O49" s="239"/>
      <c r="P49" s="221">
        <f t="shared" si="10"/>
        <v>0</v>
      </c>
      <c r="Q49" s="239"/>
      <c r="R49" s="239">
        <v>203730</v>
      </c>
      <c r="S49" s="222">
        <v>203730</v>
      </c>
      <c r="T49" s="223">
        <f t="shared" si="13"/>
        <v>0</v>
      </c>
      <c r="U49" s="221">
        <v>225555</v>
      </c>
      <c r="V49" s="224"/>
      <c r="W49" s="224"/>
      <c r="X49" s="224"/>
    </row>
    <row r="50" spans="1:24" ht="34.5" customHeight="1" x14ac:dyDescent="0.25">
      <c r="A50" s="216">
        <v>45</v>
      </c>
      <c r="B50" s="238" t="s">
        <v>265</v>
      </c>
      <c r="C50" s="235"/>
      <c r="D50" s="235"/>
      <c r="E50" s="227"/>
      <c r="F50" s="222">
        <v>1609790</v>
      </c>
      <c r="G50" s="221">
        <v>1023988.8</v>
      </c>
      <c r="H50" s="222">
        <f t="shared" si="14"/>
        <v>585801.19999999995</v>
      </c>
      <c r="I50" s="222">
        <v>4600000</v>
      </c>
      <c r="J50" s="222">
        <v>4600000</v>
      </c>
      <c r="K50" s="222">
        <f>I50-J50</f>
        <v>0</v>
      </c>
      <c r="L50" s="222">
        <v>321400</v>
      </c>
      <c r="M50" s="222">
        <v>204200</v>
      </c>
      <c r="N50" s="222">
        <f t="shared" si="12"/>
        <v>117200</v>
      </c>
      <c r="O50" s="222"/>
      <c r="P50" s="221">
        <f t="shared" si="10"/>
        <v>0</v>
      </c>
      <c r="Q50" s="222"/>
      <c r="R50" s="239">
        <v>114689.99999999997</v>
      </c>
      <c r="S50" s="222">
        <v>45876</v>
      </c>
      <c r="T50" s="223">
        <f t="shared" si="13"/>
        <v>68813.999999999971</v>
      </c>
      <c r="U50" s="221">
        <v>20690</v>
      </c>
      <c r="V50" s="224"/>
      <c r="W50" s="224"/>
      <c r="X50" s="224"/>
    </row>
    <row r="51" spans="1:24" ht="34.5" customHeight="1" x14ac:dyDescent="0.25">
      <c r="A51" s="216">
        <v>46</v>
      </c>
      <c r="B51" s="238" t="s">
        <v>266</v>
      </c>
      <c r="C51" s="235"/>
      <c r="D51" s="235"/>
      <c r="E51" s="227"/>
      <c r="F51" s="222">
        <v>304236</v>
      </c>
      <c r="G51" s="221">
        <v>272466</v>
      </c>
      <c r="H51" s="222">
        <f t="shared" si="14"/>
        <v>31770</v>
      </c>
      <c r="I51" s="222"/>
      <c r="J51" s="222"/>
      <c r="K51" s="222">
        <f>I51-J51</f>
        <v>0</v>
      </c>
      <c r="L51" s="222">
        <v>214000</v>
      </c>
      <c r="M51" s="222">
        <v>94000</v>
      </c>
      <c r="N51" s="222">
        <f t="shared" si="12"/>
        <v>120000</v>
      </c>
      <c r="O51" s="222"/>
      <c r="P51" s="221">
        <f t="shared" si="10"/>
        <v>0</v>
      </c>
      <c r="Q51" s="222"/>
      <c r="R51" s="222">
        <v>7350</v>
      </c>
      <c r="S51" s="222">
        <v>7350</v>
      </c>
      <c r="T51" s="223">
        <f t="shared" si="13"/>
        <v>0</v>
      </c>
      <c r="U51" s="221">
        <v>1685</v>
      </c>
      <c r="V51" s="224"/>
      <c r="W51" s="224"/>
      <c r="X51" s="224"/>
    </row>
    <row r="52" spans="1:24" ht="34.5" customHeight="1" x14ac:dyDescent="0.25">
      <c r="A52" s="216">
        <v>47</v>
      </c>
      <c r="B52" s="238" t="s">
        <v>267</v>
      </c>
      <c r="C52" s="245">
        <v>866644</v>
      </c>
      <c r="D52" s="245">
        <v>59475.37</v>
      </c>
      <c r="E52" s="227">
        <f t="shared" si="6"/>
        <v>807168.63</v>
      </c>
      <c r="F52" s="222">
        <v>464808</v>
      </c>
      <c r="G52" s="221">
        <v>369750.88</v>
      </c>
      <c r="H52" s="222">
        <f t="shared" si="14"/>
        <v>95057.12</v>
      </c>
      <c r="I52" s="222"/>
      <c r="J52" s="222"/>
      <c r="K52" s="222">
        <f>I52-J52</f>
        <v>0</v>
      </c>
      <c r="L52" s="222">
        <v>852200</v>
      </c>
      <c r="M52" s="222">
        <v>725966.65</v>
      </c>
      <c r="N52" s="222">
        <f t="shared" si="12"/>
        <v>126233.34999999998</v>
      </c>
      <c r="O52" s="239"/>
      <c r="P52" s="221">
        <f t="shared" si="10"/>
        <v>0</v>
      </c>
      <c r="Q52" s="239"/>
      <c r="R52" s="239">
        <v>193500</v>
      </c>
      <c r="S52" s="222">
        <v>77400</v>
      </c>
      <c r="T52" s="223">
        <f t="shared" si="13"/>
        <v>116100</v>
      </c>
      <c r="U52" s="221">
        <v>1685</v>
      </c>
      <c r="V52" s="224"/>
      <c r="W52" s="224"/>
      <c r="X52" s="224"/>
    </row>
    <row r="53" spans="1:24" ht="34.5" customHeight="1" x14ac:dyDescent="0.25">
      <c r="A53" s="216">
        <v>48</v>
      </c>
      <c r="B53" s="238" t="s">
        <v>268</v>
      </c>
      <c r="C53" s="235"/>
      <c r="D53" s="235"/>
      <c r="E53" s="227"/>
      <c r="F53" s="222">
        <v>1517504</v>
      </c>
      <c r="G53" s="221">
        <v>1093790.5</v>
      </c>
      <c r="H53" s="222">
        <f t="shared" si="14"/>
        <v>423713.5</v>
      </c>
      <c r="I53" s="222"/>
      <c r="J53" s="222"/>
      <c r="K53" s="222">
        <f>I53-J53</f>
        <v>0</v>
      </c>
      <c r="L53" s="222">
        <f>555225-8450</f>
        <v>546775</v>
      </c>
      <c r="M53" s="222">
        <v>303109.40000000002</v>
      </c>
      <c r="N53" s="222">
        <f t="shared" si="12"/>
        <v>243665.59999999998</v>
      </c>
      <c r="O53" s="239"/>
      <c r="P53" s="221">
        <f t="shared" si="10"/>
        <v>0</v>
      </c>
      <c r="Q53" s="239"/>
      <c r="R53" s="239">
        <v>40079.999999999993</v>
      </c>
      <c r="S53" s="222">
        <v>16032</v>
      </c>
      <c r="T53" s="223">
        <f t="shared" si="13"/>
        <v>24047.999999999993</v>
      </c>
      <c r="U53" s="221">
        <v>20690</v>
      </c>
      <c r="V53" s="224"/>
      <c r="W53" s="224"/>
      <c r="X53" s="224"/>
    </row>
    <row r="54" spans="1:24" ht="34.5" customHeight="1" x14ac:dyDescent="0.25">
      <c r="A54" s="216"/>
      <c r="B54" s="238" t="s">
        <v>39</v>
      </c>
      <c r="C54" s="235">
        <f>SUM(C6:C53)</f>
        <v>2660906915.5500016</v>
      </c>
      <c r="D54" s="235">
        <f>SUM(D6:D53)</f>
        <v>482343621.70000011</v>
      </c>
      <c r="E54" s="227">
        <f>SUM(E6:E53)</f>
        <v>2178563293.8499999</v>
      </c>
      <c r="F54" s="222">
        <f>SUM(F6:F53)</f>
        <v>86213030.269999996</v>
      </c>
      <c r="G54" s="221">
        <f>SUM(G6:G53)</f>
        <v>47850370.689999998</v>
      </c>
      <c r="H54" s="222">
        <v>38362661</v>
      </c>
      <c r="I54" s="222">
        <f>SUM(I6:I53)</f>
        <v>473037320</v>
      </c>
      <c r="J54" s="222">
        <f>SUM(J6:J53)</f>
        <v>37774343.82</v>
      </c>
      <c r="K54" s="222">
        <f>SUM(K6:K53)</f>
        <v>435262976.18000001</v>
      </c>
      <c r="L54" s="222">
        <f>SUM(L6:L53)</f>
        <v>118992861.55000003</v>
      </c>
      <c r="M54" s="222">
        <f>SUM(M6:M53)</f>
        <v>59575312.019999996</v>
      </c>
      <c r="N54" s="222">
        <v>59423549</v>
      </c>
      <c r="O54" s="239">
        <f>SUM(O6:O53)</f>
        <v>4541169</v>
      </c>
      <c r="P54" s="221">
        <v>3048042</v>
      </c>
      <c r="Q54" s="239">
        <f t="shared" ref="Q54:X54" si="15">SUM(Q6:Q53)</f>
        <v>1493127</v>
      </c>
      <c r="R54" s="239">
        <f t="shared" si="15"/>
        <v>8904831</v>
      </c>
      <c r="S54" s="222">
        <f t="shared" si="15"/>
        <v>6585546</v>
      </c>
      <c r="T54" s="223">
        <f t="shared" si="15"/>
        <v>2188785</v>
      </c>
      <c r="U54" s="221">
        <f t="shared" si="15"/>
        <v>15506918</v>
      </c>
      <c r="V54" s="224">
        <f t="shared" si="15"/>
        <v>3467600</v>
      </c>
      <c r="W54" s="224">
        <f t="shared" si="15"/>
        <v>696560</v>
      </c>
      <c r="X54" s="224">
        <f t="shared" si="15"/>
        <v>2771040</v>
      </c>
    </row>
    <row r="55" spans="1:24" s="250" customFormat="1" ht="21" customHeight="1" x14ac:dyDescent="0.25">
      <c r="A55" s="246" t="s">
        <v>40</v>
      </c>
      <c r="B55" s="247"/>
      <c r="C55" s="246"/>
      <c r="D55" s="248"/>
      <c r="E55" s="248"/>
      <c r="F55" s="249">
        <f>C54+F54+I54+L54+O54+R54+V54</f>
        <v>3356063727.3700018</v>
      </c>
    </row>
    <row r="56" spans="1:24" s="250" customFormat="1" ht="21" customHeight="1" x14ac:dyDescent="0.25">
      <c r="A56" s="246" t="s">
        <v>234</v>
      </c>
      <c r="B56" s="247"/>
      <c r="C56" s="246"/>
      <c r="D56" s="248"/>
      <c r="E56" s="248"/>
      <c r="F56" s="249">
        <f>D54+G54+J54+M54+P54+S54+W54</f>
        <v>637873796.23000014</v>
      </c>
    </row>
    <row r="57" spans="1:24" s="250" customFormat="1" ht="21" customHeight="1" x14ac:dyDescent="0.25">
      <c r="A57" s="246" t="s">
        <v>235</v>
      </c>
      <c r="B57" s="247"/>
      <c r="C57" s="246"/>
      <c r="D57" s="251"/>
      <c r="E57" s="251"/>
      <c r="F57" s="249">
        <f>+F55-F56</f>
        <v>2718189931.1400018</v>
      </c>
    </row>
    <row r="58" spans="1:24" s="250" customFormat="1" ht="18" customHeight="1" x14ac:dyDescent="0.25">
      <c r="A58" s="246" t="s">
        <v>44</v>
      </c>
      <c r="B58" s="247"/>
      <c r="C58" s="246"/>
      <c r="D58" s="252"/>
      <c r="E58" s="252"/>
      <c r="F58" s="249">
        <f>U54</f>
        <v>15506918</v>
      </c>
    </row>
    <row r="59" spans="1:24" s="250" customFormat="1" x14ac:dyDescent="0.25">
      <c r="B59" s="247"/>
      <c r="C59" s="253"/>
      <c r="D59" s="253"/>
    </row>
    <row r="60" spans="1:24" s="250" customFormat="1" x14ac:dyDescent="0.25">
      <c r="B60" s="247"/>
      <c r="C60" s="253"/>
      <c r="D60" s="253"/>
    </row>
    <row r="61" spans="1:24" s="257" customFormat="1" ht="27.75" customHeight="1" x14ac:dyDescent="0.25">
      <c r="A61" s="254" t="s">
        <v>1097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6"/>
      <c r="X61" s="256"/>
    </row>
    <row r="62" spans="1:24" ht="67.5" customHeight="1" x14ac:dyDescent="0.25">
      <c r="A62" s="258"/>
      <c r="B62" s="259"/>
      <c r="C62" s="258"/>
      <c r="D62" s="260"/>
      <c r="E62" s="261"/>
      <c r="F62" s="262"/>
      <c r="G62" s="262"/>
      <c r="J62" s="263"/>
      <c r="K62" s="264"/>
      <c r="L62" s="264"/>
      <c r="M62" s="264"/>
    </row>
    <row r="68" spans="3:3" x14ac:dyDescent="0.25">
      <c r="C68" s="250"/>
    </row>
  </sheetData>
  <mergeCells count="9">
    <mergeCell ref="L1:N1"/>
    <mergeCell ref="A2:K2"/>
    <mergeCell ref="A61:K61"/>
    <mergeCell ref="D58:E58"/>
    <mergeCell ref="A3:A5"/>
    <mergeCell ref="B3:B5"/>
    <mergeCell ref="D55:E55"/>
    <mergeCell ref="D56:E56"/>
    <mergeCell ref="D57:E57"/>
  </mergeCells>
  <pageMargins left="0" right="0" top="0" bottom="0" header="0" footer="0"/>
  <pageSetup paperSize="9" scale="6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opLeftCell="A283" workbookViewId="0">
      <selection activeCell="C311" sqref="C311"/>
    </sheetView>
  </sheetViews>
  <sheetFormatPr defaultRowHeight="15" x14ac:dyDescent="0.25"/>
  <cols>
    <col min="1" max="1" width="13.5703125" style="52" customWidth="1"/>
    <col min="2" max="2" width="26.140625" style="48" customWidth="1"/>
    <col min="3" max="3" width="17.42578125" style="48" customWidth="1"/>
    <col min="4" max="4" width="15.140625" style="48" customWidth="1"/>
    <col min="5" max="5" width="17.140625" style="48" customWidth="1"/>
    <col min="6" max="6" width="11.140625" style="52" customWidth="1"/>
    <col min="7" max="20" width="9.140625" style="39"/>
    <col min="21" max="21" width="18.85546875" style="39" customWidth="1"/>
    <col min="22" max="22" width="14.7109375" style="39" customWidth="1"/>
    <col min="23" max="23" width="46.42578125" style="39" customWidth="1"/>
    <col min="24" max="24" width="19.7109375" style="39" customWidth="1"/>
    <col min="25" max="25" width="15.85546875" style="39" customWidth="1"/>
    <col min="26" max="26" width="19.42578125" style="39" customWidth="1"/>
    <col min="27" max="27" width="7.85546875" style="39" customWidth="1"/>
    <col min="28" max="28" width="14.5703125" style="39" customWidth="1"/>
    <col min="29" max="29" width="20.140625" style="39" customWidth="1"/>
    <col min="30" max="30" width="24.85546875" style="39" customWidth="1"/>
    <col min="31" max="31" width="24.5703125" style="39" customWidth="1"/>
    <col min="32" max="32" width="20.5703125" style="39" customWidth="1"/>
    <col min="33" max="33" width="14.140625" style="39" customWidth="1"/>
    <col min="34" max="34" width="24.5703125" style="39" customWidth="1"/>
    <col min="35" max="35" width="15.85546875" style="39" customWidth="1"/>
    <col min="36" max="36" width="20.5703125" style="39" customWidth="1"/>
    <col min="37" max="37" width="23" style="39" customWidth="1"/>
    <col min="38" max="38" width="14.140625" style="39" customWidth="1"/>
    <col min="39" max="39" width="28.85546875" style="39" customWidth="1"/>
    <col min="40" max="40" width="13.140625" style="39" customWidth="1"/>
    <col min="41" max="41" width="10.28515625" style="39" customWidth="1"/>
    <col min="42" max="42" width="20.140625" style="39" customWidth="1"/>
    <col min="43" max="43" width="15" style="39" customWidth="1"/>
    <col min="44" max="44" width="11.7109375" style="39" customWidth="1"/>
    <col min="45" max="45" width="21" style="39" customWidth="1"/>
    <col min="46" max="46" width="21.5703125" style="39" customWidth="1"/>
    <col min="47" max="47" width="23.140625" style="39" customWidth="1"/>
    <col min="48" max="48" width="9" style="39" customWidth="1"/>
    <col min="49" max="49" width="20.5703125" style="39" customWidth="1"/>
    <col min="50" max="50" width="20.85546875" style="39" customWidth="1"/>
    <col min="51" max="51" width="26.140625" style="39" customWidth="1"/>
    <col min="52" max="52" width="13.7109375" style="39" customWidth="1"/>
    <col min="53" max="276" width="9.140625" style="39"/>
    <col min="277" max="277" width="18.85546875" style="39" customWidth="1"/>
    <col min="278" max="278" width="14.7109375" style="39" customWidth="1"/>
    <col min="279" max="279" width="46.42578125" style="39" customWidth="1"/>
    <col min="280" max="280" width="19.7109375" style="39" customWidth="1"/>
    <col min="281" max="281" width="15.85546875" style="39" customWidth="1"/>
    <col min="282" max="282" width="19.42578125" style="39" customWidth="1"/>
    <col min="283" max="283" width="7.85546875" style="39" customWidth="1"/>
    <col min="284" max="284" width="14.5703125" style="39" customWidth="1"/>
    <col min="285" max="285" width="20.140625" style="39" customWidth="1"/>
    <col min="286" max="286" width="24.85546875" style="39" customWidth="1"/>
    <col min="287" max="287" width="24.5703125" style="39" customWidth="1"/>
    <col min="288" max="288" width="20.5703125" style="39" customWidth="1"/>
    <col min="289" max="289" width="14.140625" style="39" customWidth="1"/>
    <col min="290" max="290" width="24.5703125" style="39" customWidth="1"/>
    <col min="291" max="291" width="15.85546875" style="39" customWidth="1"/>
    <col min="292" max="292" width="20.5703125" style="39" customWidth="1"/>
    <col min="293" max="293" width="23" style="39" customWidth="1"/>
    <col min="294" max="294" width="14.140625" style="39" customWidth="1"/>
    <col min="295" max="295" width="28.85546875" style="39" customWidth="1"/>
    <col min="296" max="296" width="13.140625" style="39" customWidth="1"/>
    <col min="297" max="297" width="10.28515625" style="39" customWidth="1"/>
    <col min="298" max="298" width="20.140625" style="39" customWidth="1"/>
    <col min="299" max="299" width="15" style="39" customWidth="1"/>
    <col min="300" max="300" width="11.7109375" style="39" customWidth="1"/>
    <col min="301" max="301" width="21" style="39" customWidth="1"/>
    <col min="302" max="302" width="21.5703125" style="39" customWidth="1"/>
    <col min="303" max="303" width="23.140625" style="39" customWidth="1"/>
    <col min="304" max="304" width="9" style="39" customWidth="1"/>
    <col min="305" max="305" width="20.5703125" style="39" customWidth="1"/>
    <col min="306" max="306" width="20.85546875" style="39" customWidth="1"/>
    <col min="307" max="307" width="26.140625" style="39" customWidth="1"/>
    <col min="308" max="308" width="13.7109375" style="39" customWidth="1"/>
    <col min="309" max="532" width="9.140625" style="39"/>
    <col min="533" max="533" width="18.85546875" style="39" customWidth="1"/>
    <col min="534" max="534" width="14.7109375" style="39" customWidth="1"/>
    <col min="535" max="535" width="46.42578125" style="39" customWidth="1"/>
    <col min="536" max="536" width="19.7109375" style="39" customWidth="1"/>
    <col min="537" max="537" width="15.85546875" style="39" customWidth="1"/>
    <col min="538" max="538" width="19.42578125" style="39" customWidth="1"/>
    <col min="539" max="539" width="7.85546875" style="39" customWidth="1"/>
    <col min="540" max="540" width="14.5703125" style="39" customWidth="1"/>
    <col min="541" max="541" width="20.140625" style="39" customWidth="1"/>
    <col min="542" max="542" width="24.85546875" style="39" customWidth="1"/>
    <col min="543" max="543" width="24.5703125" style="39" customWidth="1"/>
    <col min="544" max="544" width="20.5703125" style="39" customWidth="1"/>
    <col min="545" max="545" width="14.140625" style="39" customWidth="1"/>
    <col min="546" max="546" width="24.5703125" style="39" customWidth="1"/>
    <col min="547" max="547" width="15.85546875" style="39" customWidth="1"/>
    <col min="548" max="548" width="20.5703125" style="39" customWidth="1"/>
    <col min="549" max="549" width="23" style="39" customWidth="1"/>
    <col min="550" max="550" width="14.140625" style="39" customWidth="1"/>
    <col min="551" max="551" width="28.85546875" style="39" customWidth="1"/>
    <col min="552" max="552" width="13.140625" style="39" customWidth="1"/>
    <col min="553" max="553" width="10.28515625" style="39" customWidth="1"/>
    <col min="554" max="554" width="20.140625" style="39" customWidth="1"/>
    <col min="555" max="555" width="15" style="39" customWidth="1"/>
    <col min="556" max="556" width="11.7109375" style="39" customWidth="1"/>
    <col min="557" max="557" width="21" style="39" customWidth="1"/>
    <col min="558" max="558" width="21.5703125" style="39" customWidth="1"/>
    <col min="559" max="559" width="23.140625" style="39" customWidth="1"/>
    <col min="560" max="560" width="9" style="39" customWidth="1"/>
    <col min="561" max="561" width="20.5703125" style="39" customWidth="1"/>
    <col min="562" max="562" width="20.85546875" style="39" customWidth="1"/>
    <col min="563" max="563" width="26.140625" style="39" customWidth="1"/>
    <col min="564" max="564" width="13.7109375" style="39" customWidth="1"/>
    <col min="565" max="788" width="9.140625" style="39"/>
    <col min="789" max="789" width="18.85546875" style="39" customWidth="1"/>
    <col min="790" max="790" width="14.7109375" style="39" customWidth="1"/>
    <col min="791" max="791" width="46.42578125" style="39" customWidth="1"/>
    <col min="792" max="792" width="19.7109375" style="39" customWidth="1"/>
    <col min="793" max="793" width="15.85546875" style="39" customWidth="1"/>
    <col min="794" max="794" width="19.42578125" style="39" customWidth="1"/>
    <col min="795" max="795" width="7.85546875" style="39" customWidth="1"/>
    <col min="796" max="796" width="14.5703125" style="39" customWidth="1"/>
    <col min="797" max="797" width="20.140625" style="39" customWidth="1"/>
    <col min="798" max="798" width="24.85546875" style="39" customWidth="1"/>
    <col min="799" max="799" width="24.5703125" style="39" customWidth="1"/>
    <col min="800" max="800" width="20.5703125" style="39" customWidth="1"/>
    <col min="801" max="801" width="14.140625" style="39" customWidth="1"/>
    <col min="802" max="802" width="24.5703125" style="39" customWidth="1"/>
    <col min="803" max="803" width="15.85546875" style="39" customWidth="1"/>
    <col min="804" max="804" width="20.5703125" style="39" customWidth="1"/>
    <col min="805" max="805" width="23" style="39" customWidth="1"/>
    <col min="806" max="806" width="14.140625" style="39" customWidth="1"/>
    <col min="807" max="807" width="28.85546875" style="39" customWidth="1"/>
    <col min="808" max="808" width="13.140625" style="39" customWidth="1"/>
    <col min="809" max="809" width="10.28515625" style="39" customWidth="1"/>
    <col min="810" max="810" width="20.140625" style="39" customWidth="1"/>
    <col min="811" max="811" width="15" style="39" customWidth="1"/>
    <col min="812" max="812" width="11.7109375" style="39" customWidth="1"/>
    <col min="813" max="813" width="21" style="39" customWidth="1"/>
    <col min="814" max="814" width="21.5703125" style="39" customWidth="1"/>
    <col min="815" max="815" width="23.140625" style="39" customWidth="1"/>
    <col min="816" max="816" width="9" style="39" customWidth="1"/>
    <col min="817" max="817" width="20.5703125" style="39" customWidth="1"/>
    <col min="818" max="818" width="20.85546875" style="39" customWidth="1"/>
    <col min="819" max="819" width="26.140625" style="39" customWidth="1"/>
    <col min="820" max="820" width="13.7109375" style="39" customWidth="1"/>
    <col min="821" max="1044" width="9.140625" style="39"/>
    <col min="1045" max="1045" width="18.85546875" style="39" customWidth="1"/>
    <col min="1046" max="1046" width="14.7109375" style="39" customWidth="1"/>
    <col min="1047" max="1047" width="46.42578125" style="39" customWidth="1"/>
    <col min="1048" max="1048" width="19.7109375" style="39" customWidth="1"/>
    <col min="1049" max="1049" width="15.85546875" style="39" customWidth="1"/>
    <col min="1050" max="1050" width="19.42578125" style="39" customWidth="1"/>
    <col min="1051" max="1051" width="7.85546875" style="39" customWidth="1"/>
    <col min="1052" max="1052" width="14.5703125" style="39" customWidth="1"/>
    <col min="1053" max="1053" width="20.140625" style="39" customWidth="1"/>
    <col min="1054" max="1054" width="24.85546875" style="39" customWidth="1"/>
    <col min="1055" max="1055" width="24.5703125" style="39" customWidth="1"/>
    <col min="1056" max="1056" width="20.5703125" style="39" customWidth="1"/>
    <col min="1057" max="1057" width="14.140625" style="39" customWidth="1"/>
    <col min="1058" max="1058" width="24.5703125" style="39" customWidth="1"/>
    <col min="1059" max="1059" width="15.85546875" style="39" customWidth="1"/>
    <col min="1060" max="1060" width="20.5703125" style="39" customWidth="1"/>
    <col min="1061" max="1061" width="23" style="39" customWidth="1"/>
    <col min="1062" max="1062" width="14.140625" style="39" customWidth="1"/>
    <col min="1063" max="1063" width="28.85546875" style="39" customWidth="1"/>
    <col min="1064" max="1064" width="13.140625" style="39" customWidth="1"/>
    <col min="1065" max="1065" width="10.28515625" style="39" customWidth="1"/>
    <col min="1066" max="1066" width="20.140625" style="39" customWidth="1"/>
    <col min="1067" max="1067" width="15" style="39" customWidth="1"/>
    <col min="1068" max="1068" width="11.7109375" style="39" customWidth="1"/>
    <col min="1069" max="1069" width="21" style="39" customWidth="1"/>
    <col min="1070" max="1070" width="21.5703125" style="39" customWidth="1"/>
    <col min="1071" max="1071" width="23.140625" style="39" customWidth="1"/>
    <col min="1072" max="1072" width="9" style="39" customWidth="1"/>
    <col min="1073" max="1073" width="20.5703125" style="39" customWidth="1"/>
    <col min="1074" max="1074" width="20.85546875" style="39" customWidth="1"/>
    <col min="1075" max="1075" width="26.140625" style="39" customWidth="1"/>
    <col min="1076" max="1076" width="13.7109375" style="39" customWidth="1"/>
    <col min="1077" max="1300" width="9.140625" style="39"/>
    <col min="1301" max="1301" width="18.85546875" style="39" customWidth="1"/>
    <col min="1302" max="1302" width="14.7109375" style="39" customWidth="1"/>
    <col min="1303" max="1303" width="46.42578125" style="39" customWidth="1"/>
    <col min="1304" max="1304" width="19.7109375" style="39" customWidth="1"/>
    <col min="1305" max="1305" width="15.85546875" style="39" customWidth="1"/>
    <col min="1306" max="1306" width="19.42578125" style="39" customWidth="1"/>
    <col min="1307" max="1307" width="7.85546875" style="39" customWidth="1"/>
    <col min="1308" max="1308" width="14.5703125" style="39" customWidth="1"/>
    <col min="1309" max="1309" width="20.140625" style="39" customWidth="1"/>
    <col min="1310" max="1310" width="24.85546875" style="39" customWidth="1"/>
    <col min="1311" max="1311" width="24.5703125" style="39" customWidth="1"/>
    <col min="1312" max="1312" width="20.5703125" style="39" customWidth="1"/>
    <col min="1313" max="1313" width="14.140625" style="39" customWidth="1"/>
    <col min="1314" max="1314" width="24.5703125" style="39" customWidth="1"/>
    <col min="1315" max="1315" width="15.85546875" style="39" customWidth="1"/>
    <col min="1316" max="1316" width="20.5703125" style="39" customWidth="1"/>
    <col min="1317" max="1317" width="23" style="39" customWidth="1"/>
    <col min="1318" max="1318" width="14.140625" style="39" customWidth="1"/>
    <col min="1319" max="1319" width="28.85546875" style="39" customWidth="1"/>
    <col min="1320" max="1320" width="13.140625" style="39" customWidth="1"/>
    <col min="1321" max="1321" width="10.28515625" style="39" customWidth="1"/>
    <col min="1322" max="1322" width="20.140625" style="39" customWidth="1"/>
    <col min="1323" max="1323" width="15" style="39" customWidth="1"/>
    <col min="1324" max="1324" width="11.7109375" style="39" customWidth="1"/>
    <col min="1325" max="1325" width="21" style="39" customWidth="1"/>
    <col min="1326" max="1326" width="21.5703125" style="39" customWidth="1"/>
    <col min="1327" max="1327" width="23.140625" style="39" customWidth="1"/>
    <col min="1328" max="1328" width="9" style="39" customWidth="1"/>
    <col min="1329" max="1329" width="20.5703125" style="39" customWidth="1"/>
    <col min="1330" max="1330" width="20.85546875" style="39" customWidth="1"/>
    <col min="1331" max="1331" width="26.140625" style="39" customWidth="1"/>
    <col min="1332" max="1332" width="13.7109375" style="39" customWidth="1"/>
    <col min="1333" max="1556" width="9.140625" style="39"/>
    <col min="1557" max="1557" width="18.85546875" style="39" customWidth="1"/>
    <col min="1558" max="1558" width="14.7109375" style="39" customWidth="1"/>
    <col min="1559" max="1559" width="46.42578125" style="39" customWidth="1"/>
    <col min="1560" max="1560" width="19.7109375" style="39" customWidth="1"/>
    <col min="1561" max="1561" width="15.85546875" style="39" customWidth="1"/>
    <col min="1562" max="1562" width="19.42578125" style="39" customWidth="1"/>
    <col min="1563" max="1563" width="7.85546875" style="39" customWidth="1"/>
    <col min="1564" max="1564" width="14.5703125" style="39" customWidth="1"/>
    <col min="1565" max="1565" width="20.140625" style="39" customWidth="1"/>
    <col min="1566" max="1566" width="24.85546875" style="39" customWidth="1"/>
    <col min="1567" max="1567" width="24.5703125" style="39" customWidth="1"/>
    <col min="1568" max="1568" width="20.5703125" style="39" customWidth="1"/>
    <col min="1569" max="1569" width="14.140625" style="39" customWidth="1"/>
    <col min="1570" max="1570" width="24.5703125" style="39" customWidth="1"/>
    <col min="1571" max="1571" width="15.85546875" style="39" customWidth="1"/>
    <col min="1572" max="1572" width="20.5703125" style="39" customWidth="1"/>
    <col min="1573" max="1573" width="23" style="39" customWidth="1"/>
    <col min="1574" max="1574" width="14.140625" style="39" customWidth="1"/>
    <col min="1575" max="1575" width="28.85546875" style="39" customWidth="1"/>
    <col min="1576" max="1576" width="13.140625" style="39" customWidth="1"/>
    <col min="1577" max="1577" width="10.28515625" style="39" customWidth="1"/>
    <col min="1578" max="1578" width="20.140625" style="39" customWidth="1"/>
    <col min="1579" max="1579" width="15" style="39" customWidth="1"/>
    <col min="1580" max="1580" width="11.7109375" style="39" customWidth="1"/>
    <col min="1581" max="1581" width="21" style="39" customWidth="1"/>
    <col min="1582" max="1582" width="21.5703125" style="39" customWidth="1"/>
    <col min="1583" max="1583" width="23.140625" style="39" customWidth="1"/>
    <col min="1584" max="1584" width="9" style="39" customWidth="1"/>
    <col min="1585" max="1585" width="20.5703125" style="39" customWidth="1"/>
    <col min="1586" max="1586" width="20.85546875" style="39" customWidth="1"/>
    <col min="1587" max="1587" width="26.140625" style="39" customWidth="1"/>
    <col min="1588" max="1588" width="13.7109375" style="39" customWidth="1"/>
    <col min="1589" max="1812" width="9.140625" style="39"/>
    <col min="1813" max="1813" width="18.85546875" style="39" customWidth="1"/>
    <col min="1814" max="1814" width="14.7109375" style="39" customWidth="1"/>
    <col min="1815" max="1815" width="46.42578125" style="39" customWidth="1"/>
    <col min="1816" max="1816" width="19.7109375" style="39" customWidth="1"/>
    <col min="1817" max="1817" width="15.85546875" style="39" customWidth="1"/>
    <col min="1818" max="1818" width="19.42578125" style="39" customWidth="1"/>
    <col min="1819" max="1819" width="7.85546875" style="39" customWidth="1"/>
    <col min="1820" max="1820" width="14.5703125" style="39" customWidth="1"/>
    <col min="1821" max="1821" width="20.140625" style="39" customWidth="1"/>
    <col min="1822" max="1822" width="24.85546875" style="39" customWidth="1"/>
    <col min="1823" max="1823" width="24.5703125" style="39" customWidth="1"/>
    <col min="1824" max="1824" width="20.5703125" style="39" customWidth="1"/>
    <col min="1825" max="1825" width="14.140625" style="39" customWidth="1"/>
    <col min="1826" max="1826" width="24.5703125" style="39" customWidth="1"/>
    <col min="1827" max="1827" width="15.85546875" style="39" customWidth="1"/>
    <col min="1828" max="1828" width="20.5703125" style="39" customWidth="1"/>
    <col min="1829" max="1829" width="23" style="39" customWidth="1"/>
    <col min="1830" max="1830" width="14.140625" style="39" customWidth="1"/>
    <col min="1831" max="1831" width="28.85546875" style="39" customWidth="1"/>
    <col min="1832" max="1832" width="13.140625" style="39" customWidth="1"/>
    <col min="1833" max="1833" width="10.28515625" style="39" customWidth="1"/>
    <col min="1834" max="1834" width="20.140625" style="39" customWidth="1"/>
    <col min="1835" max="1835" width="15" style="39" customWidth="1"/>
    <col min="1836" max="1836" width="11.7109375" style="39" customWidth="1"/>
    <col min="1837" max="1837" width="21" style="39" customWidth="1"/>
    <col min="1838" max="1838" width="21.5703125" style="39" customWidth="1"/>
    <col min="1839" max="1839" width="23.140625" style="39" customWidth="1"/>
    <col min="1840" max="1840" width="9" style="39" customWidth="1"/>
    <col min="1841" max="1841" width="20.5703125" style="39" customWidth="1"/>
    <col min="1842" max="1842" width="20.85546875" style="39" customWidth="1"/>
    <col min="1843" max="1843" width="26.140625" style="39" customWidth="1"/>
    <col min="1844" max="1844" width="13.7109375" style="39" customWidth="1"/>
    <col min="1845" max="2068" width="9.140625" style="39"/>
    <col min="2069" max="2069" width="18.85546875" style="39" customWidth="1"/>
    <col min="2070" max="2070" width="14.7109375" style="39" customWidth="1"/>
    <col min="2071" max="2071" width="46.42578125" style="39" customWidth="1"/>
    <col min="2072" max="2072" width="19.7109375" style="39" customWidth="1"/>
    <col min="2073" max="2073" width="15.85546875" style="39" customWidth="1"/>
    <col min="2074" max="2074" width="19.42578125" style="39" customWidth="1"/>
    <col min="2075" max="2075" width="7.85546875" style="39" customWidth="1"/>
    <col min="2076" max="2076" width="14.5703125" style="39" customWidth="1"/>
    <col min="2077" max="2077" width="20.140625" style="39" customWidth="1"/>
    <col min="2078" max="2078" width="24.85546875" style="39" customWidth="1"/>
    <col min="2079" max="2079" width="24.5703125" style="39" customWidth="1"/>
    <col min="2080" max="2080" width="20.5703125" style="39" customWidth="1"/>
    <col min="2081" max="2081" width="14.140625" style="39" customWidth="1"/>
    <col min="2082" max="2082" width="24.5703125" style="39" customWidth="1"/>
    <col min="2083" max="2083" width="15.85546875" style="39" customWidth="1"/>
    <col min="2084" max="2084" width="20.5703125" style="39" customWidth="1"/>
    <col min="2085" max="2085" width="23" style="39" customWidth="1"/>
    <col min="2086" max="2086" width="14.140625" style="39" customWidth="1"/>
    <col min="2087" max="2087" width="28.85546875" style="39" customWidth="1"/>
    <col min="2088" max="2088" width="13.140625" style="39" customWidth="1"/>
    <col min="2089" max="2089" width="10.28515625" style="39" customWidth="1"/>
    <col min="2090" max="2090" width="20.140625" style="39" customWidth="1"/>
    <col min="2091" max="2091" width="15" style="39" customWidth="1"/>
    <col min="2092" max="2092" width="11.7109375" style="39" customWidth="1"/>
    <col min="2093" max="2093" width="21" style="39" customWidth="1"/>
    <col min="2094" max="2094" width="21.5703125" style="39" customWidth="1"/>
    <col min="2095" max="2095" width="23.140625" style="39" customWidth="1"/>
    <col min="2096" max="2096" width="9" style="39" customWidth="1"/>
    <col min="2097" max="2097" width="20.5703125" style="39" customWidth="1"/>
    <col min="2098" max="2098" width="20.85546875" style="39" customWidth="1"/>
    <col min="2099" max="2099" width="26.140625" style="39" customWidth="1"/>
    <col min="2100" max="2100" width="13.7109375" style="39" customWidth="1"/>
    <col min="2101" max="2324" width="9.140625" style="39"/>
    <col min="2325" max="2325" width="18.85546875" style="39" customWidth="1"/>
    <col min="2326" max="2326" width="14.7109375" style="39" customWidth="1"/>
    <col min="2327" max="2327" width="46.42578125" style="39" customWidth="1"/>
    <col min="2328" max="2328" width="19.7109375" style="39" customWidth="1"/>
    <col min="2329" max="2329" width="15.85546875" style="39" customWidth="1"/>
    <col min="2330" max="2330" width="19.42578125" style="39" customWidth="1"/>
    <col min="2331" max="2331" width="7.85546875" style="39" customWidth="1"/>
    <col min="2332" max="2332" width="14.5703125" style="39" customWidth="1"/>
    <col min="2333" max="2333" width="20.140625" style="39" customWidth="1"/>
    <col min="2334" max="2334" width="24.85546875" style="39" customWidth="1"/>
    <col min="2335" max="2335" width="24.5703125" style="39" customWidth="1"/>
    <col min="2336" max="2336" width="20.5703125" style="39" customWidth="1"/>
    <col min="2337" max="2337" width="14.140625" style="39" customWidth="1"/>
    <col min="2338" max="2338" width="24.5703125" style="39" customWidth="1"/>
    <col min="2339" max="2339" width="15.85546875" style="39" customWidth="1"/>
    <col min="2340" max="2340" width="20.5703125" style="39" customWidth="1"/>
    <col min="2341" max="2341" width="23" style="39" customWidth="1"/>
    <col min="2342" max="2342" width="14.140625" style="39" customWidth="1"/>
    <col min="2343" max="2343" width="28.85546875" style="39" customWidth="1"/>
    <col min="2344" max="2344" width="13.140625" style="39" customWidth="1"/>
    <col min="2345" max="2345" width="10.28515625" style="39" customWidth="1"/>
    <col min="2346" max="2346" width="20.140625" style="39" customWidth="1"/>
    <col min="2347" max="2347" width="15" style="39" customWidth="1"/>
    <col min="2348" max="2348" width="11.7109375" style="39" customWidth="1"/>
    <col min="2349" max="2349" width="21" style="39" customWidth="1"/>
    <col min="2350" max="2350" width="21.5703125" style="39" customWidth="1"/>
    <col min="2351" max="2351" width="23.140625" style="39" customWidth="1"/>
    <col min="2352" max="2352" width="9" style="39" customWidth="1"/>
    <col min="2353" max="2353" width="20.5703125" style="39" customWidth="1"/>
    <col min="2354" max="2354" width="20.85546875" style="39" customWidth="1"/>
    <col min="2355" max="2355" width="26.140625" style="39" customWidth="1"/>
    <col min="2356" max="2356" width="13.7109375" style="39" customWidth="1"/>
    <col min="2357" max="2580" width="9.140625" style="39"/>
    <col min="2581" max="2581" width="18.85546875" style="39" customWidth="1"/>
    <col min="2582" max="2582" width="14.7109375" style="39" customWidth="1"/>
    <col min="2583" max="2583" width="46.42578125" style="39" customWidth="1"/>
    <col min="2584" max="2584" width="19.7109375" style="39" customWidth="1"/>
    <col min="2585" max="2585" width="15.85546875" style="39" customWidth="1"/>
    <col min="2586" max="2586" width="19.42578125" style="39" customWidth="1"/>
    <col min="2587" max="2587" width="7.85546875" style="39" customWidth="1"/>
    <col min="2588" max="2588" width="14.5703125" style="39" customWidth="1"/>
    <col min="2589" max="2589" width="20.140625" style="39" customWidth="1"/>
    <col min="2590" max="2590" width="24.85546875" style="39" customWidth="1"/>
    <col min="2591" max="2591" width="24.5703125" style="39" customWidth="1"/>
    <col min="2592" max="2592" width="20.5703125" style="39" customWidth="1"/>
    <col min="2593" max="2593" width="14.140625" style="39" customWidth="1"/>
    <col min="2594" max="2594" width="24.5703125" style="39" customWidth="1"/>
    <col min="2595" max="2595" width="15.85546875" style="39" customWidth="1"/>
    <col min="2596" max="2596" width="20.5703125" style="39" customWidth="1"/>
    <col min="2597" max="2597" width="23" style="39" customWidth="1"/>
    <col min="2598" max="2598" width="14.140625" style="39" customWidth="1"/>
    <col min="2599" max="2599" width="28.85546875" style="39" customWidth="1"/>
    <col min="2600" max="2600" width="13.140625" style="39" customWidth="1"/>
    <col min="2601" max="2601" width="10.28515625" style="39" customWidth="1"/>
    <col min="2602" max="2602" width="20.140625" style="39" customWidth="1"/>
    <col min="2603" max="2603" width="15" style="39" customWidth="1"/>
    <col min="2604" max="2604" width="11.7109375" style="39" customWidth="1"/>
    <col min="2605" max="2605" width="21" style="39" customWidth="1"/>
    <col min="2606" max="2606" width="21.5703125" style="39" customWidth="1"/>
    <col min="2607" max="2607" width="23.140625" style="39" customWidth="1"/>
    <col min="2608" max="2608" width="9" style="39" customWidth="1"/>
    <col min="2609" max="2609" width="20.5703125" style="39" customWidth="1"/>
    <col min="2610" max="2610" width="20.85546875" style="39" customWidth="1"/>
    <col min="2611" max="2611" width="26.140625" style="39" customWidth="1"/>
    <col min="2612" max="2612" width="13.7109375" style="39" customWidth="1"/>
    <col min="2613" max="2836" width="9.140625" style="39"/>
    <col min="2837" max="2837" width="18.85546875" style="39" customWidth="1"/>
    <col min="2838" max="2838" width="14.7109375" style="39" customWidth="1"/>
    <col min="2839" max="2839" width="46.42578125" style="39" customWidth="1"/>
    <col min="2840" max="2840" width="19.7109375" style="39" customWidth="1"/>
    <col min="2841" max="2841" width="15.85546875" style="39" customWidth="1"/>
    <col min="2842" max="2842" width="19.42578125" style="39" customWidth="1"/>
    <col min="2843" max="2843" width="7.85546875" style="39" customWidth="1"/>
    <col min="2844" max="2844" width="14.5703125" style="39" customWidth="1"/>
    <col min="2845" max="2845" width="20.140625" style="39" customWidth="1"/>
    <col min="2846" max="2846" width="24.85546875" style="39" customWidth="1"/>
    <col min="2847" max="2847" width="24.5703125" style="39" customWidth="1"/>
    <col min="2848" max="2848" width="20.5703125" style="39" customWidth="1"/>
    <col min="2849" max="2849" width="14.140625" style="39" customWidth="1"/>
    <col min="2850" max="2850" width="24.5703125" style="39" customWidth="1"/>
    <col min="2851" max="2851" width="15.85546875" style="39" customWidth="1"/>
    <col min="2852" max="2852" width="20.5703125" style="39" customWidth="1"/>
    <col min="2853" max="2853" width="23" style="39" customWidth="1"/>
    <col min="2854" max="2854" width="14.140625" style="39" customWidth="1"/>
    <col min="2855" max="2855" width="28.85546875" style="39" customWidth="1"/>
    <col min="2856" max="2856" width="13.140625" style="39" customWidth="1"/>
    <col min="2857" max="2857" width="10.28515625" style="39" customWidth="1"/>
    <col min="2858" max="2858" width="20.140625" style="39" customWidth="1"/>
    <col min="2859" max="2859" width="15" style="39" customWidth="1"/>
    <col min="2860" max="2860" width="11.7109375" style="39" customWidth="1"/>
    <col min="2861" max="2861" width="21" style="39" customWidth="1"/>
    <col min="2862" max="2862" width="21.5703125" style="39" customWidth="1"/>
    <col min="2863" max="2863" width="23.140625" style="39" customWidth="1"/>
    <col min="2864" max="2864" width="9" style="39" customWidth="1"/>
    <col min="2865" max="2865" width="20.5703125" style="39" customWidth="1"/>
    <col min="2866" max="2866" width="20.85546875" style="39" customWidth="1"/>
    <col min="2867" max="2867" width="26.140625" style="39" customWidth="1"/>
    <col min="2868" max="2868" width="13.7109375" style="39" customWidth="1"/>
    <col min="2869" max="3092" width="9.140625" style="39"/>
    <col min="3093" max="3093" width="18.85546875" style="39" customWidth="1"/>
    <col min="3094" max="3094" width="14.7109375" style="39" customWidth="1"/>
    <col min="3095" max="3095" width="46.42578125" style="39" customWidth="1"/>
    <col min="3096" max="3096" width="19.7109375" style="39" customWidth="1"/>
    <col min="3097" max="3097" width="15.85546875" style="39" customWidth="1"/>
    <col min="3098" max="3098" width="19.42578125" style="39" customWidth="1"/>
    <col min="3099" max="3099" width="7.85546875" style="39" customWidth="1"/>
    <col min="3100" max="3100" width="14.5703125" style="39" customWidth="1"/>
    <col min="3101" max="3101" width="20.140625" style="39" customWidth="1"/>
    <col min="3102" max="3102" width="24.85546875" style="39" customWidth="1"/>
    <col min="3103" max="3103" width="24.5703125" style="39" customWidth="1"/>
    <col min="3104" max="3104" width="20.5703125" style="39" customWidth="1"/>
    <col min="3105" max="3105" width="14.140625" style="39" customWidth="1"/>
    <col min="3106" max="3106" width="24.5703125" style="39" customWidth="1"/>
    <col min="3107" max="3107" width="15.85546875" style="39" customWidth="1"/>
    <col min="3108" max="3108" width="20.5703125" style="39" customWidth="1"/>
    <col min="3109" max="3109" width="23" style="39" customWidth="1"/>
    <col min="3110" max="3110" width="14.140625" style="39" customWidth="1"/>
    <col min="3111" max="3111" width="28.85546875" style="39" customWidth="1"/>
    <col min="3112" max="3112" width="13.140625" style="39" customWidth="1"/>
    <col min="3113" max="3113" width="10.28515625" style="39" customWidth="1"/>
    <col min="3114" max="3114" width="20.140625" style="39" customWidth="1"/>
    <col min="3115" max="3115" width="15" style="39" customWidth="1"/>
    <col min="3116" max="3116" width="11.7109375" style="39" customWidth="1"/>
    <col min="3117" max="3117" width="21" style="39" customWidth="1"/>
    <col min="3118" max="3118" width="21.5703125" style="39" customWidth="1"/>
    <col min="3119" max="3119" width="23.140625" style="39" customWidth="1"/>
    <col min="3120" max="3120" width="9" style="39" customWidth="1"/>
    <col min="3121" max="3121" width="20.5703125" style="39" customWidth="1"/>
    <col min="3122" max="3122" width="20.85546875" style="39" customWidth="1"/>
    <col min="3123" max="3123" width="26.140625" style="39" customWidth="1"/>
    <col min="3124" max="3124" width="13.7109375" style="39" customWidth="1"/>
    <col min="3125" max="3348" width="9.140625" style="39"/>
    <col min="3349" max="3349" width="18.85546875" style="39" customWidth="1"/>
    <col min="3350" max="3350" width="14.7109375" style="39" customWidth="1"/>
    <col min="3351" max="3351" width="46.42578125" style="39" customWidth="1"/>
    <col min="3352" max="3352" width="19.7109375" style="39" customWidth="1"/>
    <col min="3353" max="3353" width="15.85546875" style="39" customWidth="1"/>
    <col min="3354" max="3354" width="19.42578125" style="39" customWidth="1"/>
    <col min="3355" max="3355" width="7.85546875" style="39" customWidth="1"/>
    <col min="3356" max="3356" width="14.5703125" style="39" customWidth="1"/>
    <col min="3357" max="3357" width="20.140625" style="39" customWidth="1"/>
    <col min="3358" max="3358" width="24.85546875" style="39" customWidth="1"/>
    <col min="3359" max="3359" width="24.5703125" style="39" customWidth="1"/>
    <col min="3360" max="3360" width="20.5703125" style="39" customWidth="1"/>
    <col min="3361" max="3361" width="14.140625" style="39" customWidth="1"/>
    <col min="3362" max="3362" width="24.5703125" style="39" customWidth="1"/>
    <col min="3363" max="3363" width="15.85546875" style="39" customWidth="1"/>
    <col min="3364" max="3364" width="20.5703125" style="39" customWidth="1"/>
    <col min="3365" max="3365" width="23" style="39" customWidth="1"/>
    <col min="3366" max="3366" width="14.140625" style="39" customWidth="1"/>
    <col min="3367" max="3367" width="28.85546875" style="39" customWidth="1"/>
    <col min="3368" max="3368" width="13.140625" style="39" customWidth="1"/>
    <col min="3369" max="3369" width="10.28515625" style="39" customWidth="1"/>
    <col min="3370" max="3370" width="20.140625" style="39" customWidth="1"/>
    <col min="3371" max="3371" width="15" style="39" customWidth="1"/>
    <col min="3372" max="3372" width="11.7109375" style="39" customWidth="1"/>
    <col min="3373" max="3373" width="21" style="39" customWidth="1"/>
    <col min="3374" max="3374" width="21.5703125" style="39" customWidth="1"/>
    <col min="3375" max="3375" width="23.140625" style="39" customWidth="1"/>
    <col min="3376" max="3376" width="9" style="39" customWidth="1"/>
    <col min="3377" max="3377" width="20.5703125" style="39" customWidth="1"/>
    <col min="3378" max="3378" width="20.85546875" style="39" customWidth="1"/>
    <col min="3379" max="3379" width="26.140625" style="39" customWidth="1"/>
    <col min="3380" max="3380" width="13.7109375" style="39" customWidth="1"/>
    <col min="3381" max="3604" width="9.140625" style="39"/>
    <col min="3605" max="3605" width="18.85546875" style="39" customWidth="1"/>
    <col min="3606" max="3606" width="14.7109375" style="39" customWidth="1"/>
    <col min="3607" max="3607" width="46.42578125" style="39" customWidth="1"/>
    <col min="3608" max="3608" width="19.7109375" style="39" customWidth="1"/>
    <col min="3609" max="3609" width="15.85546875" style="39" customWidth="1"/>
    <col min="3610" max="3610" width="19.42578125" style="39" customWidth="1"/>
    <col min="3611" max="3611" width="7.85546875" style="39" customWidth="1"/>
    <col min="3612" max="3612" width="14.5703125" style="39" customWidth="1"/>
    <col min="3613" max="3613" width="20.140625" style="39" customWidth="1"/>
    <col min="3614" max="3614" width="24.85546875" style="39" customWidth="1"/>
    <col min="3615" max="3615" width="24.5703125" style="39" customWidth="1"/>
    <col min="3616" max="3616" width="20.5703125" style="39" customWidth="1"/>
    <col min="3617" max="3617" width="14.140625" style="39" customWidth="1"/>
    <col min="3618" max="3618" width="24.5703125" style="39" customWidth="1"/>
    <col min="3619" max="3619" width="15.85546875" style="39" customWidth="1"/>
    <col min="3620" max="3620" width="20.5703125" style="39" customWidth="1"/>
    <col min="3621" max="3621" width="23" style="39" customWidth="1"/>
    <col min="3622" max="3622" width="14.140625" style="39" customWidth="1"/>
    <col min="3623" max="3623" width="28.85546875" style="39" customWidth="1"/>
    <col min="3624" max="3624" width="13.140625" style="39" customWidth="1"/>
    <col min="3625" max="3625" width="10.28515625" style="39" customWidth="1"/>
    <col min="3626" max="3626" width="20.140625" style="39" customWidth="1"/>
    <col min="3627" max="3627" width="15" style="39" customWidth="1"/>
    <col min="3628" max="3628" width="11.7109375" style="39" customWidth="1"/>
    <col min="3629" max="3629" width="21" style="39" customWidth="1"/>
    <col min="3630" max="3630" width="21.5703125" style="39" customWidth="1"/>
    <col min="3631" max="3631" width="23.140625" style="39" customWidth="1"/>
    <col min="3632" max="3632" width="9" style="39" customWidth="1"/>
    <col min="3633" max="3633" width="20.5703125" style="39" customWidth="1"/>
    <col min="3634" max="3634" width="20.85546875" style="39" customWidth="1"/>
    <col min="3635" max="3635" width="26.140625" style="39" customWidth="1"/>
    <col min="3636" max="3636" width="13.7109375" style="39" customWidth="1"/>
    <col min="3637" max="3860" width="9.140625" style="39"/>
    <col min="3861" max="3861" width="18.85546875" style="39" customWidth="1"/>
    <col min="3862" max="3862" width="14.7109375" style="39" customWidth="1"/>
    <col min="3863" max="3863" width="46.42578125" style="39" customWidth="1"/>
    <col min="3864" max="3864" width="19.7109375" style="39" customWidth="1"/>
    <col min="3865" max="3865" width="15.85546875" style="39" customWidth="1"/>
    <col min="3866" max="3866" width="19.42578125" style="39" customWidth="1"/>
    <col min="3867" max="3867" width="7.85546875" style="39" customWidth="1"/>
    <col min="3868" max="3868" width="14.5703125" style="39" customWidth="1"/>
    <col min="3869" max="3869" width="20.140625" style="39" customWidth="1"/>
    <col min="3870" max="3870" width="24.85546875" style="39" customWidth="1"/>
    <col min="3871" max="3871" width="24.5703125" style="39" customWidth="1"/>
    <col min="3872" max="3872" width="20.5703125" style="39" customWidth="1"/>
    <col min="3873" max="3873" width="14.140625" style="39" customWidth="1"/>
    <col min="3874" max="3874" width="24.5703125" style="39" customWidth="1"/>
    <col min="3875" max="3875" width="15.85546875" style="39" customWidth="1"/>
    <col min="3876" max="3876" width="20.5703125" style="39" customWidth="1"/>
    <col min="3877" max="3877" width="23" style="39" customWidth="1"/>
    <col min="3878" max="3878" width="14.140625" style="39" customWidth="1"/>
    <col min="3879" max="3879" width="28.85546875" style="39" customWidth="1"/>
    <col min="3880" max="3880" width="13.140625" style="39" customWidth="1"/>
    <col min="3881" max="3881" width="10.28515625" style="39" customWidth="1"/>
    <col min="3882" max="3882" width="20.140625" style="39" customWidth="1"/>
    <col min="3883" max="3883" width="15" style="39" customWidth="1"/>
    <col min="3884" max="3884" width="11.7109375" style="39" customWidth="1"/>
    <col min="3885" max="3885" width="21" style="39" customWidth="1"/>
    <col min="3886" max="3886" width="21.5703125" style="39" customWidth="1"/>
    <col min="3887" max="3887" width="23.140625" style="39" customWidth="1"/>
    <col min="3888" max="3888" width="9" style="39" customWidth="1"/>
    <col min="3889" max="3889" width="20.5703125" style="39" customWidth="1"/>
    <col min="3890" max="3890" width="20.85546875" style="39" customWidth="1"/>
    <col min="3891" max="3891" width="26.140625" style="39" customWidth="1"/>
    <col min="3892" max="3892" width="13.7109375" style="39" customWidth="1"/>
    <col min="3893" max="4116" width="9.140625" style="39"/>
    <col min="4117" max="4117" width="18.85546875" style="39" customWidth="1"/>
    <col min="4118" max="4118" width="14.7109375" style="39" customWidth="1"/>
    <col min="4119" max="4119" width="46.42578125" style="39" customWidth="1"/>
    <col min="4120" max="4120" width="19.7109375" style="39" customWidth="1"/>
    <col min="4121" max="4121" width="15.85546875" style="39" customWidth="1"/>
    <col min="4122" max="4122" width="19.42578125" style="39" customWidth="1"/>
    <col min="4123" max="4123" width="7.85546875" style="39" customWidth="1"/>
    <col min="4124" max="4124" width="14.5703125" style="39" customWidth="1"/>
    <col min="4125" max="4125" width="20.140625" style="39" customWidth="1"/>
    <col min="4126" max="4126" width="24.85546875" style="39" customWidth="1"/>
    <col min="4127" max="4127" width="24.5703125" style="39" customWidth="1"/>
    <col min="4128" max="4128" width="20.5703125" style="39" customWidth="1"/>
    <col min="4129" max="4129" width="14.140625" style="39" customWidth="1"/>
    <col min="4130" max="4130" width="24.5703125" style="39" customWidth="1"/>
    <col min="4131" max="4131" width="15.85546875" style="39" customWidth="1"/>
    <col min="4132" max="4132" width="20.5703125" style="39" customWidth="1"/>
    <col min="4133" max="4133" width="23" style="39" customWidth="1"/>
    <col min="4134" max="4134" width="14.140625" style="39" customWidth="1"/>
    <col min="4135" max="4135" width="28.85546875" style="39" customWidth="1"/>
    <col min="4136" max="4136" width="13.140625" style="39" customWidth="1"/>
    <col min="4137" max="4137" width="10.28515625" style="39" customWidth="1"/>
    <col min="4138" max="4138" width="20.140625" style="39" customWidth="1"/>
    <col min="4139" max="4139" width="15" style="39" customWidth="1"/>
    <col min="4140" max="4140" width="11.7109375" style="39" customWidth="1"/>
    <col min="4141" max="4141" width="21" style="39" customWidth="1"/>
    <col min="4142" max="4142" width="21.5703125" style="39" customWidth="1"/>
    <col min="4143" max="4143" width="23.140625" style="39" customWidth="1"/>
    <col min="4144" max="4144" width="9" style="39" customWidth="1"/>
    <col min="4145" max="4145" width="20.5703125" style="39" customWidth="1"/>
    <col min="4146" max="4146" width="20.85546875" style="39" customWidth="1"/>
    <col min="4147" max="4147" width="26.140625" style="39" customWidth="1"/>
    <col min="4148" max="4148" width="13.7109375" style="39" customWidth="1"/>
    <col min="4149" max="4372" width="9.140625" style="39"/>
    <col min="4373" max="4373" width="18.85546875" style="39" customWidth="1"/>
    <col min="4374" max="4374" width="14.7109375" style="39" customWidth="1"/>
    <col min="4375" max="4375" width="46.42578125" style="39" customWidth="1"/>
    <col min="4376" max="4376" width="19.7109375" style="39" customWidth="1"/>
    <col min="4377" max="4377" width="15.85546875" style="39" customWidth="1"/>
    <col min="4378" max="4378" width="19.42578125" style="39" customWidth="1"/>
    <col min="4379" max="4379" width="7.85546875" style="39" customWidth="1"/>
    <col min="4380" max="4380" width="14.5703125" style="39" customWidth="1"/>
    <col min="4381" max="4381" width="20.140625" style="39" customWidth="1"/>
    <col min="4382" max="4382" width="24.85546875" style="39" customWidth="1"/>
    <col min="4383" max="4383" width="24.5703125" style="39" customWidth="1"/>
    <col min="4384" max="4384" width="20.5703125" style="39" customWidth="1"/>
    <col min="4385" max="4385" width="14.140625" style="39" customWidth="1"/>
    <col min="4386" max="4386" width="24.5703125" style="39" customWidth="1"/>
    <col min="4387" max="4387" width="15.85546875" style="39" customWidth="1"/>
    <col min="4388" max="4388" width="20.5703125" style="39" customWidth="1"/>
    <col min="4389" max="4389" width="23" style="39" customWidth="1"/>
    <col min="4390" max="4390" width="14.140625" style="39" customWidth="1"/>
    <col min="4391" max="4391" width="28.85546875" style="39" customWidth="1"/>
    <col min="4392" max="4392" width="13.140625" style="39" customWidth="1"/>
    <col min="4393" max="4393" width="10.28515625" style="39" customWidth="1"/>
    <col min="4394" max="4394" width="20.140625" style="39" customWidth="1"/>
    <col min="4395" max="4395" width="15" style="39" customWidth="1"/>
    <col min="4396" max="4396" width="11.7109375" style="39" customWidth="1"/>
    <col min="4397" max="4397" width="21" style="39" customWidth="1"/>
    <col min="4398" max="4398" width="21.5703125" style="39" customWidth="1"/>
    <col min="4399" max="4399" width="23.140625" style="39" customWidth="1"/>
    <col min="4400" max="4400" width="9" style="39" customWidth="1"/>
    <col min="4401" max="4401" width="20.5703125" style="39" customWidth="1"/>
    <col min="4402" max="4402" width="20.85546875" style="39" customWidth="1"/>
    <col min="4403" max="4403" width="26.140625" style="39" customWidth="1"/>
    <col min="4404" max="4404" width="13.7109375" style="39" customWidth="1"/>
    <col min="4405" max="4628" width="9.140625" style="39"/>
    <col min="4629" max="4629" width="18.85546875" style="39" customWidth="1"/>
    <col min="4630" max="4630" width="14.7109375" style="39" customWidth="1"/>
    <col min="4631" max="4631" width="46.42578125" style="39" customWidth="1"/>
    <col min="4632" max="4632" width="19.7109375" style="39" customWidth="1"/>
    <col min="4633" max="4633" width="15.85546875" style="39" customWidth="1"/>
    <col min="4634" max="4634" width="19.42578125" style="39" customWidth="1"/>
    <col min="4635" max="4635" width="7.85546875" style="39" customWidth="1"/>
    <col min="4636" max="4636" width="14.5703125" style="39" customWidth="1"/>
    <col min="4637" max="4637" width="20.140625" style="39" customWidth="1"/>
    <col min="4638" max="4638" width="24.85546875" style="39" customWidth="1"/>
    <col min="4639" max="4639" width="24.5703125" style="39" customWidth="1"/>
    <col min="4640" max="4640" width="20.5703125" style="39" customWidth="1"/>
    <col min="4641" max="4641" width="14.140625" style="39" customWidth="1"/>
    <col min="4642" max="4642" width="24.5703125" style="39" customWidth="1"/>
    <col min="4643" max="4643" width="15.85546875" style="39" customWidth="1"/>
    <col min="4644" max="4644" width="20.5703125" style="39" customWidth="1"/>
    <col min="4645" max="4645" width="23" style="39" customWidth="1"/>
    <col min="4646" max="4646" width="14.140625" style="39" customWidth="1"/>
    <col min="4647" max="4647" width="28.85546875" style="39" customWidth="1"/>
    <col min="4648" max="4648" width="13.140625" style="39" customWidth="1"/>
    <col min="4649" max="4649" width="10.28515625" style="39" customWidth="1"/>
    <col min="4650" max="4650" width="20.140625" style="39" customWidth="1"/>
    <col min="4651" max="4651" width="15" style="39" customWidth="1"/>
    <col min="4652" max="4652" width="11.7109375" style="39" customWidth="1"/>
    <col min="4653" max="4653" width="21" style="39" customWidth="1"/>
    <col min="4654" max="4654" width="21.5703125" style="39" customWidth="1"/>
    <col min="4655" max="4655" width="23.140625" style="39" customWidth="1"/>
    <col min="4656" max="4656" width="9" style="39" customWidth="1"/>
    <col min="4657" max="4657" width="20.5703125" style="39" customWidth="1"/>
    <col min="4658" max="4658" width="20.85546875" style="39" customWidth="1"/>
    <col min="4659" max="4659" width="26.140625" style="39" customWidth="1"/>
    <col min="4660" max="4660" width="13.7109375" style="39" customWidth="1"/>
    <col min="4661" max="4884" width="9.140625" style="39"/>
    <col min="4885" max="4885" width="18.85546875" style="39" customWidth="1"/>
    <col min="4886" max="4886" width="14.7109375" style="39" customWidth="1"/>
    <col min="4887" max="4887" width="46.42578125" style="39" customWidth="1"/>
    <col min="4888" max="4888" width="19.7109375" style="39" customWidth="1"/>
    <col min="4889" max="4889" width="15.85546875" style="39" customWidth="1"/>
    <col min="4890" max="4890" width="19.42578125" style="39" customWidth="1"/>
    <col min="4891" max="4891" width="7.85546875" style="39" customWidth="1"/>
    <col min="4892" max="4892" width="14.5703125" style="39" customWidth="1"/>
    <col min="4893" max="4893" width="20.140625" style="39" customWidth="1"/>
    <col min="4894" max="4894" width="24.85546875" style="39" customWidth="1"/>
    <col min="4895" max="4895" width="24.5703125" style="39" customWidth="1"/>
    <col min="4896" max="4896" width="20.5703125" style="39" customWidth="1"/>
    <col min="4897" max="4897" width="14.140625" style="39" customWidth="1"/>
    <col min="4898" max="4898" width="24.5703125" style="39" customWidth="1"/>
    <col min="4899" max="4899" width="15.85546875" style="39" customWidth="1"/>
    <col min="4900" max="4900" width="20.5703125" style="39" customWidth="1"/>
    <col min="4901" max="4901" width="23" style="39" customWidth="1"/>
    <col min="4902" max="4902" width="14.140625" style="39" customWidth="1"/>
    <col min="4903" max="4903" width="28.85546875" style="39" customWidth="1"/>
    <col min="4904" max="4904" width="13.140625" style="39" customWidth="1"/>
    <col min="4905" max="4905" width="10.28515625" style="39" customWidth="1"/>
    <col min="4906" max="4906" width="20.140625" style="39" customWidth="1"/>
    <col min="4907" max="4907" width="15" style="39" customWidth="1"/>
    <col min="4908" max="4908" width="11.7109375" style="39" customWidth="1"/>
    <col min="4909" max="4909" width="21" style="39" customWidth="1"/>
    <col min="4910" max="4910" width="21.5703125" style="39" customWidth="1"/>
    <col min="4911" max="4911" width="23.140625" style="39" customWidth="1"/>
    <col min="4912" max="4912" width="9" style="39" customWidth="1"/>
    <col min="4913" max="4913" width="20.5703125" style="39" customWidth="1"/>
    <col min="4914" max="4914" width="20.85546875" style="39" customWidth="1"/>
    <col min="4915" max="4915" width="26.140625" style="39" customWidth="1"/>
    <col min="4916" max="4916" width="13.7109375" style="39" customWidth="1"/>
    <col min="4917" max="5140" width="9.140625" style="39"/>
    <col min="5141" max="5141" width="18.85546875" style="39" customWidth="1"/>
    <col min="5142" max="5142" width="14.7109375" style="39" customWidth="1"/>
    <col min="5143" max="5143" width="46.42578125" style="39" customWidth="1"/>
    <col min="5144" max="5144" width="19.7109375" style="39" customWidth="1"/>
    <col min="5145" max="5145" width="15.85546875" style="39" customWidth="1"/>
    <col min="5146" max="5146" width="19.42578125" style="39" customWidth="1"/>
    <col min="5147" max="5147" width="7.85546875" style="39" customWidth="1"/>
    <col min="5148" max="5148" width="14.5703125" style="39" customWidth="1"/>
    <col min="5149" max="5149" width="20.140625" style="39" customWidth="1"/>
    <col min="5150" max="5150" width="24.85546875" style="39" customWidth="1"/>
    <col min="5151" max="5151" width="24.5703125" style="39" customWidth="1"/>
    <col min="5152" max="5152" width="20.5703125" style="39" customWidth="1"/>
    <col min="5153" max="5153" width="14.140625" style="39" customWidth="1"/>
    <col min="5154" max="5154" width="24.5703125" style="39" customWidth="1"/>
    <col min="5155" max="5155" width="15.85546875" style="39" customWidth="1"/>
    <col min="5156" max="5156" width="20.5703125" style="39" customWidth="1"/>
    <col min="5157" max="5157" width="23" style="39" customWidth="1"/>
    <col min="5158" max="5158" width="14.140625" style="39" customWidth="1"/>
    <col min="5159" max="5159" width="28.85546875" style="39" customWidth="1"/>
    <col min="5160" max="5160" width="13.140625" style="39" customWidth="1"/>
    <col min="5161" max="5161" width="10.28515625" style="39" customWidth="1"/>
    <col min="5162" max="5162" width="20.140625" style="39" customWidth="1"/>
    <col min="5163" max="5163" width="15" style="39" customWidth="1"/>
    <col min="5164" max="5164" width="11.7109375" style="39" customWidth="1"/>
    <col min="5165" max="5165" width="21" style="39" customWidth="1"/>
    <col min="5166" max="5166" width="21.5703125" style="39" customWidth="1"/>
    <col min="5167" max="5167" width="23.140625" style="39" customWidth="1"/>
    <col min="5168" max="5168" width="9" style="39" customWidth="1"/>
    <col min="5169" max="5169" width="20.5703125" style="39" customWidth="1"/>
    <col min="5170" max="5170" width="20.85546875" style="39" customWidth="1"/>
    <col min="5171" max="5171" width="26.140625" style="39" customWidth="1"/>
    <col min="5172" max="5172" width="13.7109375" style="39" customWidth="1"/>
    <col min="5173" max="5396" width="9.140625" style="39"/>
    <col min="5397" max="5397" width="18.85546875" style="39" customWidth="1"/>
    <col min="5398" max="5398" width="14.7109375" style="39" customWidth="1"/>
    <col min="5399" max="5399" width="46.42578125" style="39" customWidth="1"/>
    <col min="5400" max="5400" width="19.7109375" style="39" customWidth="1"/>
    <col min="5401" max="5401" width="15.85546875" style="39" customWidth="1"/>
    <col min="5402" max="5402" width="19.42578125" style="39" customWidth="1"/>
    <col min="5403" max="5403" width="7.85546875" style="39" customWidth="1"/>
    <col min="5404" max="5404" width="14.5703125" style="39" customWidth="1"/>
    <col min="5405" max="5405" width="20.140625" style="39" customWidth="1"/>
    <col min="5406" max="5406" width="24.85546875" style="39" customWidth="1"/>
    <col min="5407" max="5407" width="24.5703125" style="39" customWidth="1"/>
    <col min="5408" max="5408" width="20.5703125" style="39" customWidth="1"/>
    <col min="5409" max="5409" width="14.140625" style="39" customWidth="1"/>
    <col min="5410" max="5410" width="24.5703125" style="39" customWidth="1"/>
    <col min="5411" max="5411" width="15.85546875" style="39" customWidth="1"/>
    <col min="5412" max="5412" width="20.5703125" style="39" customWidth="1"/>
    <col min="5413" max="5413" width="23" style="39" customWidth="1"/>
    <col min="5414" max="5414" width="14.140625" style="39" customWidth="1"/>
    <col min="5415" max="5415" width="28.85546875" style="39" customWidth="1"/>
    <col min="5416" max="5416" width="13.140625" style="39" customWidth="1"/>
    <col min="5417" max="5417" width="10.28515625" style="39" customWidth="1"/>
    <col min="5418" max="5418" width="20.140625" style="39" customWidth="1"/>
    <col min="5419" max="5419" width="15" style="39" customWidth="1"/>
    <col min="5420" max="5420" width="11.7109375" style="39" customWidth="1"/>
    <col min="5421" max="5421" width="21" style="39" customWidth="1"/>
    <col min="5422" max="5422" width="21.5703125" style="39" customWidth="1"/>
    <col min="5423" max="5423" width="23.140625" style="39" customWidth="1"/>
    <col min="5424" max="5424" width="9" style="39" customWidth="1"/>
    <col min="5425" max="5425" width="20.5703125" style="39" customWidth="1"/>
    <col min="5426" max="5426" width="20.85546875" style="39" customWidth="1"/>
    <col min="5427" max="5427" width="26.140625" style="39" customWidth="1"/>
    <col min="5428" max="5428" width="13.7109375" style="39" customWidth="1"/>
    <col min="5429" max="5652" width="9.140625" style="39"/>
    <col min="5653" max="5653" width="18.85546875" style="39" customWidth="1"/>
    <col min="5654" max="5654" width="14.7109375" style="39" customWidth="1"/>
    <col min="5655" max="5655" width="46.42578125" style="39" customWidth="1"/>
    <col min="5656" max="5656" width="19.7109375" style="39" customWidth="1"/>
    <col min="5657" max="5657" width="15.85546875" style="39" customWidth="1"/>
    <col min="5658" max="5658" width="19.42578125" style="39" customWidth="1"/>
    <col min="5659" max="5659" width="7.85546875" style="39" customWidth="1"/>
    <col min="5660" max="5660" width="14.5703125" style="39" customWidth="1"/>
    <col min="5661" max="5661" width="20.140625" style="39" customWidth="1"/>
    <col min="5662" max="5662" width="24.85546875" style="39" customWidth="1"/>
    <col min="5663" max="5663" width="24.5703125" style="39" customWidth="1"/>
    <col min="5664" max="5664" width="20.5703125" style="39" customWidth="1"/>
    <col min="5665" max="5665" width="14.140625" style="39" customWidth="1"/>
    <col min="5666" max="5666" width="24.5703125" style="39" customWidth="1"/>
    <col min="5667" max="5667" width="15.85546875" style="39" customWidth="1"/>
    <col min="5668" max="5668" width="20.5703125" style="39" customWidth="1"/>
    <col min="5669" max="5669" width="23" style="39" customWidth="1"/>
    <col min="5670" max="5670" width="14.140625" style="39" customWidth="1"/>
    <col min="5671" max="5671" width="28.85546875" style="39" customWidth="1"/>
    <col min="5672" max="5672" width="13.140625" style="39" customWidth="1"/>
    <col min="5673" max="5673" width="10.28515625" style="39" customWidth="1"/>
    <col min="5674" max="5674" width="20.140625" style="39" customWidth="1"/>
    <col min="5675" max="5675" width="15" style="39" customWidth="1"/>
    <col min="5676" max="5676" width="11.7109375" style="39" customWidth="1"/>
    <col min="5677" max="5677" width="21" style="39" customWidth="1"/>
    <col min="5678" max="5678" width="21.5703125" style="39" customWidth="1"/>
    <col min="5679" max="5679" width="23.140625" style="39" customWidth="1"/>
    <col min="5680" max="5680" width="9" style="39" customWidth="1"/>
    <col min="5681" max="5681" width="20.5703125" style="39" customWidth="1"/>
    <col min="5682" max="5682" width="20.85546875" style="39" customWidth="1"/>
    <col min="5683" max="5683" width="26.140625" style="39" customWidth="1"/>
    <col min="5684" max="5684" width="13.7109375" style="39" customWidth="1"/>
    <col min="5685" max="5908" width="9.140625" style="39"/>
    <col min="5909" max="5909" width="18.85546875" style="39" customWidth="1"/>
    <col min="5910" max="5910" width="14.7109375" style="39" customWidth="1"/>
    <col min="5911" max="5911" width="46.42578125" style="39" customWidth="1"/>
    <col min="5912" max="5912" width="19.7109375" style="39" customWidth="1"/>
    <col min="5913" max="5913" width="15.85546875" style="39" customWidth="1"/>
    <col min="5914" max="5914" width="19.42578125" style="39" customWidth="1"/>
    <col min="5915" max="5915" width="7.85546875" style="39" customWidth="1"/>
    <col min="5916" max="5916" width="14.5703125" style="39" customWidth="1"/>
    <col min="5917" max="5917" width="20.140625" style="39" customWidth="1"/>
    <col min="5918" max="5918" width="24.85546875" style="39" customWidth="1"/>
    <col min="5919" max="5919" width="24.5703125" style="39" customWidth="1"/>
    <col min="5920" max="5920" width="20.5703125" style="39" customWidth="1"/>
    <col min="5921" max="5921" width="14.140625" style="39" customWidth="1"/>
    <col min="5922" max="5922" width="24.5703125" style="39" customWidth="1"/>
    <col min="5923" max="5923" width="15.85546875" style="39" customWidth="1"/>
    <col min="5924" max="5924" width="20.5703125" style="39" customWidth="1"/>
    <col min="5925" max="5925" width="23" style="39" customWidth="1"/>
    <col min="5926" max="5926" width="14.140625" style="39" customWidth="1"/>
    <col min="5927" max="5927" width="28.85546875" style="39" customWidth="1"/>
    <col min="5928" max="5928" width="13.140625" style="39" customWidth="1"/>
    <col min="5929" max="5929" width="10.28515625" style="39" customWidth="1"/>
    <col min="5930" max="5930" width="20.140625" style="39" customWidth="1"/>
    <col min="5931" max="5931" width="15" style="39" customWidth="1"/>
    <col min="5932" max="5932" width="11.7109375" style="39" customWidth="1"/>
    <col min="5933" max="5933" width="21" style="39" customWidth="1"/>
    <col min="5934" max="5934" width="21.5703125" style="39" customWidth="1"/>
    <col min="5935" max="5935" width="23.140625" style="39" customWidth="1"/>
    <col min="5936" max="5936" width="9" style="39" customWidth="1"/>
    <col min="5937" max="5937" width="20.5703125" style="39" customWidth="1"/>
    <col min="5938" max="5938" width="20.85546875" style="39" customWidth="1"/>
    <col min="5939" max="5939" width="26.140625" style="39" customWidth="1"/>
    <col min="5940" max="5940" width="13.7109375" style="39" customWidth="1"/>
    <col min="5941" max="6164" width="9.140625" style="39"/>
    <col min="6165" max="6165" width="18.85546875" style="39" customWidth="1"/>
    <col min="6166" max="6166" width="14.7109375" style="39" customWidth="1"/>
    <col min="6167" max="6167" width="46.42578125" style="39" customWidth="1"/>
    <col min="6168" max="6168" width="19.7109375" style="39" customWidth="1"/>
    <col min="6169" max="6169" width="15.85546875" style="39" customWidth="1"/>
    <col min="6170" max="6170" width="19.42578125" style="39" customWidth="1"/>
    <col min="6171" max="6171" width="7.85546875" style="39" customWidth="1"/>
    <col min="6172" max="6172" width="14.5703125" style="39" customWidth="1"/>
    <col min="6173" max="6173" width="20.140625" style="39" customWidth="1"/>
    <col min="6174" max="6174" width="24.85546875" style="39" customWidth="1"/>
    <col min="6175" max="6175" width="24.5703125" style="39" customWidth="1"/>
    <col min="6176" max="6176" width="20.5703125" style="39" customWidth="1"/>
    <col min="6177" max="6177" width="14.140625" style="39" customWidth="1"/>
    <col min="6178" max="6178" width="24.5703125" style="39" customWidth="1"/>
    <col min="6179" max="6179" width="15.85546875" style="39" customWidth="1"/>
    <col min="6180" max="6180" width="20.5703125" style="39" customWidth="1"/>
    <col min="6181" max="6181" width="23" style="39" customWidth="1"/>
    <col min="6182" max="6182" width="14.140625" style="39" customWidth="1"/>
    <col min="6183" max="6183" width="28.85546875" style="39" customWidth="1"/>
    <col min="6184" max="6184" width="13.140625" style="39" customWidth="1"/>
    <col min="6185" max="6185" width="10.28515625" style="39" customWidth="1"/>
    <col min="6186" max="6186" width="20.140625" style="39" customWidth="1"/>
    <col min="6187" max="6187" width="15" style="39" customWidth="1"/>
    <col min="6188" max="6188" width="11.7109375" style="39" customWidth="1"/>
    <col min="6189" max="6189" width="21" style="39" customWidth="1"/>
    <col min="6190" max="6190" width="21.5703125" style="39" customWidth="1"/>
    <col min="6191" max="6191" width="23.140625" style="39" customWidth="1"/>
    <col min="6192" max="6192" width="9" style="39" customWidth="1"/>
    <col min="6193" max="6193" width="20.5703125" style="39" customWidth="1"/>
    <col min="6194" max="6194" width="20.85546875" style="39" customWidth="1"/>
    <col min="6195" max="6195" width="26.140625" style="39" customWidth="1"/>
    <col min="6196" max="6196" width="13.7109375" style="39" customWidth="1"/>
    <col min="6197" max="6420" width="9.140625" style="39"/>
    <col min="6421" max="6421" width="18.85546875" style="39" customWidth="1"/>
    <col min="6422" max="6422" width="14.7109375" style="39" customWidth="1"/>
    <col min="6423" max="6423" width="46.42578125" style="39" customWidth="1"/>
    <col min="6424" max="6424" width="19.7109375" style="39" customWidth="1"/>
    <col min="6425" max="6425" width="15.85546875" style="39" customWidth="1"/>
    <col min="6426" max="6426" width="19.42578125" style="39" customWidth="1"/>
    <col min="6427" max="6427" width="7.85546875" style="39" customWidth="1"/>
    <col min="6428" max="6428" width="14.5703125" style="39" customWidth="1"/>
    <col min="6429" max="6429" width="20.140625" style="39" customWidth="1"/>
    <col min="6430" max="6430" width="24.85546875" style="39" customWidth="1"/>
    <col min="6431" max="6431" width="24.5703125" style="39" customWidth="1"/>
    <col min="6432" max="6432" width="20.5703125" style="39" customWidth="1"/>
    <col min="6433" max="6433" width="14.140625" style="39" customWidth="1"/>
    <col min="6434" max="6434" width="24.5703125" style="39" customWidth="1"/>
    <col min="6435" max="6435" width="15.85546875" style="39" customWidth="1"/>
    <col min="6436" max="6436" width="20.5703125" style="39" customWidth="1"/>
    <col min="6437" max="6437" width="23" style="39" customWidth="1"/>
    <col min="6438" max="6438" width="14.140625" style="39" customWidth="1"/>
    <col min="6439" max="6439" width="28.85546875" style="39" customWidth="1"/>
    <col min="6440" max="6440" width="13.140625" style="39" customWidth="1"/>
    <col min="6441" max="6441" width="10.28515625" style="39" customWidth="1"/>
    <col min="6442" max="6442" width="20.140625" style="39" customWidth="1"/>
    <col min="6443" max="6443" width="15" style="39" customWidth="1"/>
    <col min="6444" max="6444" width="11.7109375" style="39" customWidth="1"/>
    <col min="6445" max="6445" width="21" style="39" customWidth="1"/>
    <col min="6446" max="6446" width="21.5703125" style="39" customWidth="1"/>
    <col min="6447" max="6447" width="23.140625" style="39" customWidth="1"/>
    <col min="6448" max="6448" width="9" style="39" customWidth="1"/>
    <col min="6449" max="6449" width="20.5703125" style="39" customWidth="1"/>
    <col min="6450" max="6450" width="20.85546875" style="39" customWidth="1"/>
    <col min="6451" max="6451" width="26.140625" style="39" customWidth="1"/>
    <col min="6452" max="6452" width="13.7109375" style="39" customWidth="1"/>
    <col min="6453" max="6676" width="9.140625" style="39"/>
    <col min="6677" max="6677" width="18.85546875" style="39" customWidth="1"/>
    <col min="6678" max="6678" width="14.7109375" style="39" customWidth="1"/>
    <col min="6679" max="6679" width="46.42578125" style="39" customWidth="1"/>
    <col min="6680" max="6680" width="19.7109375" style="39" customWidth="1"/>
    <col min="6681" max="6681" width="15.85546875" style="39" customWidth="1"/>
    <col min="6682" max="6682" width="19.42578125" style="39" customWidth="1"/>
    <col min="6683" max="6683" width="7.85546875" style="39" customWidth="1"/>
    <col min="6684" max="6684" width="14.5703125" style="39" customWidth="1"/>
    <col min="6685" max="6685" width="20.140625" style="39" customWidth="1"/>
    <col min="6686" max="6686" width="24.85546875" style="39" customWidth="1"/>
    <col min="6687" max="6687" width="24.5703125" style="39" customWidth="1"/>
    <col min="6688" max="6688" width="20.5703125" style="39" customWidth="1"/>
    <col min="6689" max="6689" width="14.140625" style="39" customWidth="1"/>
    <col min="6690" max="6690" width="24.5703125" style="39" customWidth="1"/>
    <col min="6691" max="6691" width="15.85546875" style="39" customWidth="1"/>
    <col min="6692" max="6692" width="20.5703125" style="39" customWidth="1"/>
    <col min="6693" max="6693" width="23" style="39" customWidth="1"/>
    <col min="6694" max="6694" width="14.140625" style="39" customWidth="1"/>
    <col min="6695" max="6695" width="28.85546875" style="39" customWidth="1"/>
    <col min="6696" max="6696" width="13.140625" style="39" customWidth="1"/>
    <col min="6697" max="6697" width="10.28515625" style="39" customWidth="1"/>
    <col min="6698" max="6698" width="20.140625" style="39" customWidth="1"/>
    <col min="6699" max="6699" width="15" style="39" customWidth="1"/>
    <col min="6700" max="6700" width="11.7109375" style="39" customWidth="1"/>
    <col min="6701" max="6701" width="21" style="39" customWidth="1"/>
    <col min="6702" max="6702" width="21.5703125" style="39" customWidth="1"/>
    <col min="6703" max="6703" width="23.140625" style="39" customWidth="1"/>
    <col min="6704" max="6704" width="9" style="39" customWidth="1"/>
    <col min="6705" max="6705" width="20.5703125" style="39" customWidth="1"/>
    <col min="6706" max="6706" width="20.85546875" style="39" customWidth="1"/>
    <col min="6707" max="6707" width="26.140625" style="39" customWidth="1"/>
    <col min="6708" max="6708" width="13.7109375" style="39" customWidth="1"/>
    <col min="6709" max="6932" width="9.140625" style="39"/>
    <col min="6933" max="6933" width="18.85546875" style="39" customWidth="1"/>
    <col min="6934" max="6934" width="14.7109375" style="39" customWidth="1"/>
    <col min="6935" max="6935" width="46.42578125" style="39" customWidth="1"/>
    <col min="6936" max="6936" width="19.7109375" style="39" customWidth="1"/>
    <col min="6937" max="6937" width="15.85546875" style="39" customWidth="1"/>
    <col min="6938" max="6938" width="19.42578125" style="39" customWidth="1"/>
    <col min="6939" max="6939" width="7.85546875" style="39" customWidth="1"/>
    <col min="6940" max="6940" width="14.5703125" style="39" customWidth="1"/>
    <col min="6941" max="6941" width="20.140625" style="39" customWidth="1"/>
    <col min="6942" max="6942" width="24.85546875" style="39" customWidth="1"/>
    <col min="6943" max="6943" width="24.5703125" style="39" customWidth="1"/>
    <col min="6944" max="6944" width="20.5703125" style="39" customWidth="1"/>
    <col min="6945" max="6945" width="14.140625" style="39" customWidth="1"/>
    <col min="6946" max="6946" width="24.5703125" style="39" customWidth="1"/>
    <col min="6947" max="6947" width="15.85546875" style="39" customWidth="1"/>
    <col min="6948" max="6948" width="20.5703125" style="39" customWidth="1"/>
    <col min="6949" max="6949" width="23" style="39" customWidth="1"/>
    <col min="6950" max="6950" width="14.140625" style="39" customWidth="1"/>
    <col min="6951" max="6951" width="28.85546875" style="39" customWidth="1"/>
    <col min="6952" max="6952" width="13.140625" style="39" customWidth="1"/>
    <col min="6953" max="6953" width="10.28515625" style="39" customWidth="1"/>
    <col min="6954" max="6954" width="20.140625" style="39" customWidth="1"/>
    <col min="6955" max="6955" width="15" style="39" customWidth="1"/>
    <col min="6956" max="6956" width="11.7109375" style="39" customWidth="1"/>
    <col min="6957" max="6957" width="21" style="39" customWidth="1"/>
    <col min="6958" max="6958" width="21.5703125" style="39" customWidth="1"/>
    <col min="6959" max="6959" width="23.140625" style="39" customWidth="1"/>
    <col min="6960" max="6960" width="9" style="39" customWidth="1"/>
    <col min="6961" max="6961" width="20.5703125" style="39" customWidth="1"/>
    <col min="6962" max="6962" width="20.85546875" style="39" customWidth="1"/>
    <col min="6963" max="6963" width="26.140625" style="39" customWidth="1"/>
    <col min="6964" max="6964" width="13.7109375" style="39" customWidth="1"/>
    <col min="6965" max="7188" width="9.140625" style="39"/>
    <col min="7189" max="7189" width="18.85546875" style="39" customWidth="1"/>
    <col min="7190" max="7190" width="14.7109375" style="39" customWidth="1"/>
    <col min="7191" max="7191" width="46.42578125" style="39" customWidth="1"/>
    <col min="7192" max="7192" width="19.7109375" style="39" customWidth="1"/>
    <col min="7193" max="7193" width="15.85546875" style="39" customWidth="1"/>
    <col min="7194" max="7194" width="19.42578125" style="39" customWidth="1"/>
    <col min="7195" max="7195" width="7.85546875" style="39" customWidth="1"/>
    <col min="7196" max="7196" width="14.5703125" style="39" customWidth="1"/>
    <col min="7197" max="7197" width="20.140625" style="39" customWidth="1"/>
    <col min="7198" max="7198" width="24.85546875" style="39" customWidth="1"/>
    <col min="7199" max="7199" width="24.5703125" style="39" customWidth="1"/>
    <col min="7200" max="7200" width="20.5703125" style="39" customWidth="1"/>
    <col min="7201" max="7201" width="14.140625" style="39" customWidth="1"/>
    <col min="7202" max="7202" width="24.5703125" style="39" customWidth="1"/>
    <col min="7203" max="7203" width="15.85546875" style="39" customWidth="1"/>
    <col min="7204" max="7204" width="20.5703125" style="39" customWidth="1"/>
    <col min="7205" max="7205" width="23" style="39" customWidth="1"/>
    <col min="7206" max="7206" width="14.140625" style="39" customWidth="1"/>
    <col min="7207" max="7207" width="28.85546875" style="39" customWidth="1"/>
    <col min="7208" max="7208" width="13.140625" style="39" customWidth="1"/>
    <col min="7209" max="7209" width="10.28515625" style="39" customWidth="1"/>
    <col min="7210" max="7210" width="20.140625" style="39" customWidth="1"/>
    <col min="7211" max="7211" width="15" style="39" customWidth="1"/>
    <col min="7212" max="7212" width="11.7109375" style="39" customWidth="1"/>
    <col min="7213" max="7213" width="21" style="39" customWidth="1"/>
    <col min="7214" max="7214" width="21.5703125" style="39" customWidth="1"/>
    <col min="7215" max="7215" width="23.140625" style="39" customWidth="1"/>
    <col min="7216" max="7216" width="9" style="39" customWidth="1"/>
    <col min="7217" max="7217" width="20.5703125" style="39" customWidth="1"/>
    <col min="7218" max="7218" width="20.85546875" style="39" customWidth="1"/>
    <col min="7219" max="7219" width="26.140625" style="39" customWidth="1"/>
    <col min="7220" max="7220" width="13.7109375" style="39" customWidth="1"/>
    <col min="7221" max="7444" width="9.140625" style="39"/>
    <col min="7445" max="7445" width="18.85546875" style="39" customWidth="1"/>
    <col min="7446" max="7446" width="14.7109375" style="39" customWidth="1"/>
    <col min="7447" max="7447" width="46.42578125" style="39" customWidth="1"/>
    <col min="7448" max="7448" width="19.7109375" style="39" customWidth="1"/>
    <col min="7449" max="7449" width="15.85546875" style="39" customWidth="1"/>
    <col min="7450" max="7450" width="19.42578125" style="39" customWidth="1"/>
    <col min="7451" max="7451" width="7.85546875" style="39" customWidth="1"/>
    <col min="7452" max="7452" width="14.5703125" style="39" customWidth="1"/>
    <col min="7453" max="7453" width="20.140625" style="39" customWidth="1"/>
    <col min="7454" max="7454" width="24.85546875" style="39" customWidth="1"/>
    <col min="7455" max="7455" width="24.5703125" style="39" customWidth="1"/>
    <col min="7456" max="7456" width="20.5703125" style="39" customWidth="1"/>
    <col min="7457" max="7457" width="14.140625" style="39" customWidth="1"/>
    <col min="7458" max="7458" width="24.5703125" style="39" customWidth="1"/>
    <col min="7459" max="7459" width="15.85546875" style="39" customWidth="1"/>
    <col min="7460" max="7460" width="20.5703125" style="39" customWidth="1"/>
    <col min="7461" max="7461" width="23" style="39" customWidth="1"/>
    <col min="7462" max="7462" width="14.140625" style="39" customWidth="1"/>
    <col min="7463" max="7463" width="28.85546875" style="39" customWidth="1"/>
    <col min="7464" max="7464" width="13.140625" style="39" customWidth="1"/>
    <col min="7465" max="7465" width="10.28515625" style="39" customWidth="1"/>
    <col min="7466" max="7466" width="20.140625" style="39" customWidth="1"/>
    <col min="7467" max="7467" width="15" style="39" customWidth="1"/>
    <col min="7468" max="7468" width="11.7109375" style="39" customWidth="1"/>
    <col min="7469" max="7469" width="21" style="39" customWidth="1"/>
    <col min="7470" max="7470" width="21.5703125" style="39" customWidth="1"/>
    <col min="7471" max="7471" width="23.140625" style="39" customWidth="1"/>
    <col min="7472" max="7472" width="9" style="39" customWidth="1"/>
    <col min="7473" max="7473" width="20.5703125" style="39" customWidth="1"/>
    <col min="7474" max="7474" width="20.85546875" style="39" customWidth="1"/>
    <col min="7475" max="7475" width="26.140625" style="39" customWidth="1"/>
    <col min="7476" max="7476" width="13.7109375" style="39" customWidth="1"/>
    <col min="7477" max="7700" width="9.140625" style="39"/>
    <col min="7701" max="7701" width="18.85546875" style="39" customWidth="1"/>
    <col min="7702" max="7702" width="14.7109375" style="39" customWidth="1"/>
    <col min="7703" max="7703" width="46.42578125" style="39" customWidth="1"/>
    <col min="7704" max="7704" width="19.7109375" style="39" customWidth="1"/>
    <col min="7705" max="7705" width="15.85546875" style="39" customWidth="1"/>
    <col min="7706" max="7706" width="19.42578125" style="39" customWidth="1"/>
    <col min="7707" max="7707" width="7.85546875" style="39" customWidth="1"/>
    <col min="7708" max="7708" width="14.5703125" style="39" customWidth="1"/>
    <col min="7709" max="7709" width="20.140625" style="39" customWidth="1"/>
    <col min="7710" max="7710" width="24.85546875" style="39" customWidth="1"/>
    <col min="7711" max="7711" width="24.5703125" style="39" customWidth="1"/>
    <col min="7712" max="7712" width="20.5703125" style="39" customWidth="1"/>
    <col min="7713" max="7713" width="14.140625" style="39" customWidth="1"/>
    <col min="7714" max="7714" width="24.5703125" style="39" customWidth="1"/>
    <col min="7715" max="7715" width="15.85546875" style="39" customWidth="1"/>
    <col min="7716" max="7716" width="20.5703125" style="39" customWidth="1"/>
    <col min="7717" max="7717" width="23" style="39" customWidth="1"/>
    <col min="7718" max="7718" width="14.140625" style="39" customWidth="1"/>
    <col min="7719" max="7719" width="28.85546875" style="39" customWidth="1"/>
    <col min="7720" max="7720" width="13.140625" style="39" customWidth="1"/>
    <col min="7721" max="7721" width="10.28515625" style="39" customWidth="1"/>
    <col min="7722" max="7722" width="20.140625" style="39" customWidth="1"/>
    <col min="7723" max="7723" width="15" style="39" customWidth="1"/>
    <col min="7724" max="7724" width="11.7109375" style="39" customWidth="1"/>
    <col min="7725" max="7725" width="21" style="39" customWidth="1"/>
    <col min="7726" max="7726" width="21.5703125" style="39" customWidth="1"/>
    <col min="7727" max="7727" width="23.140625" style="39" customWidth="1"/>
    <col min="7728" max="7728" width="9" style="39" customWidth="1"/>
    <col min="7729" max="7729" width="20.5703125" style="39" customWidth="1"/>
    <col min="7730" max="7730" width="20.85546875" style="39" customWidth="1"/>
    <col min="7731" max="7731" width="26.140625" style="39" customWidth="1"/>
    <col min="7732" max="7732" width="13.7109375" style="39" customWidth="1"/>
    <col min="7733" max="7956" width="9.140625" style="39"/>
    <col min="7957" max="7957" width="18.85546875" style="39" customWidth="1"/>
    <col min="7958" max="7958" width="14.7109375" style="39" customWidth="1"/>
    <col min="7959" max="7959" width="46.42578125" style="39" customWidth="1"/>
    <col min="7960" max="7960" width="19.7109375" style="39" customWidth="1"/>
    <col min="7961" max="7961" width="15.85546875" style="39" customWidth="1"/>
    <col min="7962" max="7962" width="19.42578125" style="39" customWidth="1"/>
    <col min="7963" max="7963" width="7.85546875" style="39" customWidth="1"/>
    <col min="7964" max="7964" width="14.5703125" style="39" customWidth="1"/>
    <col min="7965" max="7965" width="20.140625" style="39" customWidth="1"/>
    <col min="7966" max="7966" width="24.85546875" style="39" customWidth="1"/>
    <col min="7967" max="7967" width="24.5703125" style="39" customWidth="1"/>
    <col min="7968" max="7968" width="20.5703125" style="39" customWidth="1"/>
    <col min="7969" max="7969" width="14.140625" style="39" customWidth="1"/>
    <col min="7970" max="7970" width="24.5703125" style="39" customWidth="1"/>
    <col min="7971" max="7971" width="15.85546875" style="39" customWidth="1"/>
    <col min="7972" max="7972" width="20.5703125" style="39" customWidth="1"/>
    <col min="7973" max="7973" width="23" style="39" customWidth="1"/>
    <col min="7974" max="7974" width="14.140625" style="39" customWidth="1"/>
    <col min="7975" max="7975" width="28.85546875" style="39" customWidth="1"/>
    <col min="7976" max="7976" width="13.140625" style="39" customWidth="1"/>
    <col min="7977" max="7977" width="10.28515625" style="39" customWidth="1"/>
    <col min="7978" max="7978" width="20.140625" style="39" customWidth="1"/>
    <col min="7979" max="7979" width="15" style="39" customWidth="1"/>
    <col min="7980" max="7980" width="11.7109375" style="39" customWidth="1"/>
    <col min="7981" max="7981" width="21" style="39" customWidth="1"/>
    <col min="7982" max="7982" width="21.5703125" style="39" customWidth="1"/>
    <col min="7983" max="7983" width="23.140625" style="39" customWidth="1"/>
    <col min="7984" max="7984" width="9" style="39" customWidth="1"/>
    <col min="7985" max="7985" width="20.5703125" style="39" customWidth="1"/>
    <col min="7986" max="7986" width="20.85546875" style="39" customWidth="1"/>
    <col min="7987" max="7987" width="26.140625" style="39" customWidth="1"/>
    <col min="7988" max="7988" width="13.7109375" style="39" customWidth="1"/>
    <col min="7989" max="8212" width="9.140625" style="39"/>
    <col min="8213" max="8213" width="18.85546875" style="39" customWidth="1"/>
    <col min="8214" max="8214" width="14.7109375" style="39" customWidth="1"/>
    <col min="8215" max="8215" width="46.42578125" style="39" customWidth="1"/>
    <col min="8216" max="8216" width="19.7109375" style="39" customWidth="1"/>
    <col min="8217" max="8217" width="15.85546875" style="39" customWidth="1"/>
    <col min="8218" max="8218" width="19.42578125" style="39" customWidth="1"/>
    <col min="8219" max="8219" width="7.85546875" style="39" customWidth="1"/>
    <col min="8220" max="8220" width="14.5703125" style="39" customWidth="1"/>
    <col min="8221" max="8221" width="20.140625" style="39" customWidth="1"/>
    <col min="8222" max="8222" width="24.85546875" style="39" customWidth="1"/>
    <col min="8223" max="8223" width="24.5703125" style="39" customWidth="1"/>
    <col min="8224" max="8224" width="20.5703125" style="39" customWidth="1"/>
    <col min="8225" max="8225" width="14.140625" style="39" customWidth="1"/>
    <col min="8226" max="8226" width="24.5703125" style="39" customWidth="1"/>
    <col min="8227" max="8227" width="15.85546875" style="39" customWidth="1"/>
    <col min="8228" max="8228" width="20.5703125" style="39" customWidth="1"/>
    <col min="8229" max="8229" width="23" style="39" customWidth="1"/>
    <col min="8230" max="8230" width="14.140625" style="39" customWidth="1"/>
    <col min="8231" max="8231" width="28.85546875" style="39" customWidth="1"/>
    <col min="8232" max="8232" width="13.140625" style="39" customWidth="1"/>
    <col min="8233" max="8233" width="10.28515625" style="39" customWidth="1"/>
    <col min="8234" max="8234" width="20.140625" style="39" customWidth="1"/>
    <col min="8235" max="8235" width="15" style="39" customWidth="1"/>
    <col min="8236" max="8236" width="11.7109375" style="39" customWidth="1"/>
    <col min="8237" max="8237" width="21" style="39" customWidth="1"/>
    <col min="8238" max="8238" width="21.5703125" style="39" customWidth="1"/>
    <col min="8239" max="8239" width="23.140625" style="39" customWidth="1"/>
    <col min="8240" max="8240" width="9" style="39" customWidth="1"/>
    <col min="8241" max="8241" width="20.5703125" style="39" customWidth="1"/>
    <col min="8242" max="8242" width="20.85546875" style="39" customWidth="1"/>
    <col min="8243" max="8243" width="26.140625" style="39" customWidth="1"/>
    <col min="8244" max="8244" width="13.7109375" style="39" customWidth="1"/>
    <col min="8245" max="8468" width="9.140625" style="39"/>
    <col min="8469" max="8469" width="18.85546875" style="39" customWidth="1"/>
    <col min="8470" max="8470" width="14.7109375" style="39" customWidth="1"/>
    <col min="8471" max="8471" width="46.42578125" style="39" customWidth="1"/>
    <col min="8472" max="8472" width="19.7109375" style="39" customWidth="1"/>
    <col min="8473" max="8473" width="15.85546875" style="39" customWidth="1"/>
    <col min="8474" max="8474" width="19.42578125" style="39" customWidth="1"/>
    <col min="8475" max="8475" width="7.85546875" style="39" customWidth="1"/>
    <col min="8476" max="8476" width="14.5703125" style="39" customWidth="1"/>
    <col min="8477" max="8477" width="20.140625" style="39" customWidth="1"/>
    <col min="8478" max="8478" width="24.85546875" style="39" customWidth="1"/>
    <col min="8479" max="8479" width="24.5703125" style="39" customWidth="1"/>
    <col min="8480" max="8480" width="20.5703125" style="39" customWidth="1"/>
    <col min="8481" max="8481" width="14.140625" style="39" customWidth="1"/>
    <col min="8482" max="8482" width="24.5703125" style="39" customWidth="1"/>
    <col min="8483" max="8483" width="15.85546875" style="39" customWidth="1"/>
    <col min="8484" max="8484" width="20.5703125" style="39" customWidth="1"/>
    <col min="8485" max="8485" width="23" style="39" customWidth="1"/>
    <col min="8486" max="8486" width="14.140625" style="39" customWidth="1"/>
    <col min="8487" max="8487" width="28.85546875" style="39" customWidth="1"/>
    <col min="8488" max="8488" width="13.140625" style="39" customWidth="1"/>
    <col min="8489" max="8489" width="10.28515625" style="39" customWidth="1"/>
    <col min="8490" max="8490" width="20.140625" style="39" customWidth="1"/>
    <col min="8491" max="8491" width="15" style="39" customWidth="1"/>
    <col min="8492" max="8492" width="11.7109375" style="39" customWidth="1"/>
    <col min="8493" max="8493" width="21" style="39" customWidth="1"/>
    <col min="8494" max="8494" width="21.5703125" style="39" customWidth="1"/>
    <col min="8495" max="8495" width="23.140625" style="39" customWidth="1"/>
    <col min="8496" max="8496" width="9" style="39" customWidth="1"/>
    <col min="8497" max="8497" width="20.5703125" style="39" customWidth="1"/>
    <col min="8498" max="8498" width="20.85546875" style="39" customWidth="1"/>
    <col min="8499" max="8499" width="26.140625" style="39" customWidth="1"/>
    <col min="8500" max="8500" width="13.7109375" style="39" customWidth="1"/>
    <col min="8501" max="8724" width="9.140625" style="39"/>
    <col min="8725" max="8725" width="18.85546875" style="39" customWidth="1"/>
    <col min="8726" max="8726" width="14.7109375" style="39" customWidth="1"/>
    <col min="8727" max="8727" width="46.42578125" style="39" customWidth="1"/>
    <col min="8728" max="8728" width="19.7109375" style="39" customWidth="1"/>
    <col min="8729" max="8729" width="15.85546875" style="39" customWidth="1"/>
    <col min="8730" max="8730" width="19.42578125" style="39" customWidth="1"/>
    <col min="8731" max="8731" width="7.85546875" style="39" customWidth="1"/>
    <col min="8732" max="8732" width="14.5703125" style="39" customWidth="1"/>
    <col min="8733" max="8733" width="20.140625" style="39" customWidth="1"/>
    <col min="8734" max="8734" width="24.85546875" style="39" customWidth="1"/>
    <col min="8735" max="8735" width="24.5703125" style="39" customWidth="1"/>
    <col min="8736" max="8736" width="20.5703125" style="39" customWidth="1"/>
    <col min="8737" max="8737" width="14.140625" style="39" customWidth="1"/>
    <col min="8738" max="8738" width="24.5703125" style="39" customWidth="1"/>
    <col min="8739" max="8739" width="15.85546875" style="39" customWidth="1"/>
    <col min="8740" max="8740" width="20.5703125" style="39" customWidth="1"/>
    <col min="8741" max="8741" width="23" style="39" customWidth="1"/>
    <col min="8742" max="8742" width="14.140625" style="39" customWidth="1"/>
    <col min="8743" max="8743" width="28.85546875" style="39" customWidth="1"/>
    <col min="8744" max="8744" width="13.140625" style="39" customWidth="1"/>
    <col min="8745" max="8745" width="10.28515625" style="39" customWidth="1"/>
    <col min="8746" max="8746" width="20.140625" style="39" customWidth="1"/>
    <col min="8747" max="8747" width="15" style="39" customWidth="1"/>
    <col min="8748" max="8748" width="11.7109375" style="39" customWidth="1"/>
    <col min="8749" max="8749" width="21" style="39" customWidth="1"/>
    <col min="8750" max="8750" width="21.5703125" style="39" customWidth="1"/>
    <col min="8751" max="8751" width="23.140625" style="39" customWidth="1"/>
    <col min="8752" max="8752" width="9" style="39" customWidth="1"/>
    <col min="8753" max="8753" width="20.5703125" style="39" customWidth="1"/>
    <col min="8754" max="8754" width="20.85546875" style="39" customWidth="1"/>
    <col min="8755" max="8755" width="26.140625" style="39" customWidth="1"/>
    <col min="8756" max="8756" width="13.7109375" style="39" customWidth="1"/>
    <col min="8757" max="8980" width="9.140625" style="39"/>
    <col min="8981" max="8981" width="18.85546875" style="39" customWidth="1"/>
    <col min="8982" max="8982" width="14.7109375" style="39" customWidth="1"/>
    <col min="8983" max="8983" width="46.42578125" style="39" customWidth="1"/>
    <col min="8984" max="8984" width="19.7109375" style="39" customWidth="1"/>
    <col min="8985" max="8985" width="15.85546875" style="39" customWidth="1"/>
    <col min="8986" max="8986" width="19.42578125" style="39" customWidth="1"/>
    <col min="8987" max="8987" width="7.85546875" style="39" customWidth="1"/>
    <col min="8988" max="8988" width="14.5703125" style="39" customWidth="1"/>
    <col min="8989" max="8989" width="20.140625" style="39" customWidth="1"/>
    <col min="8990" max="8990" width="24.85546875" style="39" customWidth="1"/>
    <col min="8991" max="8991" width="24.5703125" style="39" customWidth="1"/>
    <col min="8992" max="8992" width="20.5703125" style="39" customWidth="1"/>
    <col min="8993" max="8993" width="14.140625" style="39" customWidth="1"/>
    <col min="8994" max="8994" width="24.5703125" style="39" customWidth="1"/>
    <col min="8995" max="8995" width="15.85546875" style="39" customWidth="1"/>
    <col min="8996" max="8996" width="20.5703125" style="39" customWidth="1"/>
    <col min="8997" max="8997" width="23" style="39" customWidth="1"/>
    <col min="8998" max="8998" width="14.140625" style="39" customWidth="1"/>
    <col min="8999" max="8999" width="28.85546875" style="39" customWidth="1"/>
    <col min="9000" max="9000" width="13.140625" style="39" customWidth="1"/>
    <col min="9001" max="9001" width="10.28515625" style="39" customWidth="1"/>
    <col min="9002" max="9002" width="20.140625" style="39" customWidth="1"/>
    <col min="9003" max="9003" width="15" style="39" customWidth="1"/>
    <col min="9004" max="9004" width="11.7109375" style="39" customWidth="1"/>
    <col min="9005" max="9005" width="21" style="39" customWidth="1"/>
    <col min="9006" max="9006" width="21.5703125" style="39" customWidth="1"/>
    <col min="9007" max="9007" width="23.140625" style="39" customWidth="1"/>
    <col min="9008" max="9008" width="9" style="39" customWidth="1"/>
    <col min="9009" max="9009" width="20.5703125" style="39" customWidth="1"/>
    <col min="9010" max="9010" width="20.85546875" style="39" customWidth="1"/>
    <col min="9011" max="9011" width="26.140625" style="39" customWidth="1"/>
    <col min="9012" max="9012" width="13.7109375" style="39" customWidth="1"/>
    <col min="9013" max="9236" width="9.140625" style="39"/>
    <col min="9237" max="9237" width="18.85546875" style="39" customWidth="1"/>
    <col min="9238" max="9238" width="14.7109375" style="39" customWidth="1"/>
    <col min="9239" max="9239" width="46.42578125" style="39" customWidth="1"/>
    <col min="9240" max="9240" width="19.7109375" style="39" customWidth="1"/>
    <col min="9241" max="9241" width="15.85546875" style="39" customWidth="1"/>
    <col min="9242" max="9242" width="19.42578125" style="39" customWidth="1"/>
    <col min="9243" max="9243" width="7.85546875" style="39" customWidth="1"/>
    <col min="9244" max="9244" width="14.5703125" style="39" customWidth="1"/>
    <col min="9245" max="9245" width="20.140625" style="39" customWidth="1"/>
    <col min="9246" max="9246" width="24.85546875" style="39" customWidth="1"/>
    <col min="9247" max="9247" width="24.5703125" style="39" customWidth="1"/>
    <col min="9248" max="9248" width="20.5703125" style="39" customWidth="1"/>
    <col min="9249" max="9249" width="14.140625" style="39" customWidth="1"/>
    <col min="9250" max="9250" width="24.5703125" style="39" customWidth="1"/>
    <col min="9251" max="9251" width="15.85546875" style="39" customWidth="1"/>
    <col min="9252" max="9252" width="20.5703125" style="39" customWidth="1"/>
    <col min="9253" max="9253" width="23" style="39" customWidth="1"/>
    <col min="9254" max="9254" width="14.140625" style="39" customWidth="1"/>
    <col min="9255" max="9255" width="28.85546875" style="39" customWidth="1"/>
    <col min="9256" max="9256" width="13.140625" style="39" customWidth="1"/>
    <col min="9257" max="9257" width="10.28515625" style="39" customWidth="1"/>
    <col min="9258" max="9258" width="20.140625" style="39" customWidth="1"/>
    <col min="9259" max="9259" width="15" style="39" customWidth="1"/>
    <col min="9260" max="9260" width="11.7109375" style="39" customWidth="1"/>
    <col min="9261" max="9261" width="21" style="39" customWidth="1"/>
    <col min="9262" max="9262" width="21.5703125" style="39" customWidth="1"/>
    <col min="9263" max="9263" width="23.140625" style="39" customWidth="1"/>
    <col min="9264" max="9264" width="9" style="39" customWidth="1"/>
    <col min="9265" max="9265" width="20.5703125" style="39" customWidth="1"/>
    <col min="9266" max="9266" width="20.85546875" style="39" customWidth="1"/>
    <col min="9267" max="9267" width="26.140625" style="39" customWidth="1"/>
    <col min="9268" max="9268" width="13.7109375" style="39" customWidth="1"/>
    <col min="9269" max="9492" width="9.140625" style="39"/>
    <col min="9493" max="9493" width="18.85546875" style="39" customWidth="1"/>
    <col min="9494" max="9494" width="14.7109375" style="39" customWidth="1"/>
    <col min="9495" max="9495" width="46.42578125" style="39" customWidth="1"/>
    <col min="9496" max="9496" width="19.7109375" style="39" customWidth="1"/>
    <col min="9497" max="9497" width="15.85546875" style="39" customWidth="1"/>
    <col min="9498" max="9498" width="19.42578125" style="39" customWidth="1"/>
    <col min="9499" max="9499" width="7.85546875" style="39" customWidth="1"/>
    <col min="9500" max="9500" width="14.5703125" style="39" customWidth="1"/>
    <col min="9501" max="9501" width="20.140625" style="39" customWidth="1"/>
    <col min="9502" max="9502" width="24.85546875" style="39" customWidth="1"/>
    <col min="9503" max="9503" width="24.5703125" style="39" customWidth="1"/>
    <col min="9504" max="9504" width="20.5703125" style="39" customWidth="1"/>
    <col min="9505" max="9505" width="14.140625" style="39" customWidth="1"/>
    <col min="9506" max="9506" width="24.5703125" style="39" customWidth="1"/>
    <col min="9507" max="9507" width="15.85546875" style="39" customWidth="1"/>
    <col min="9508" max="9508" width="20.5703125" style="39" customWidth="1"/>
    <col min="9509" max="9509" width="23" style="39" customWidth="1"/>
    <col min="9510" max="9510" width="14.140625" style="39" customWidth="1"/>
    <col min="9511" max="9511" width="28.85546875" style="39" customWidth="1"/>
    <col min="9512" max="9512" width="13.140625" style="39" customWidth="1"/>
    <col min="9513" max="9513" width="10.28515625" style="39" customWidth="1"/>
    <col min="9514" max="9514" width="20.140625" style="39" customWidth="1"/>
    <col min="9515" max="9515" width="15" style="39" customWidth="1"/>
    <col min="9516" max="9516" width="11.7109375" style="39" customWidth="1"/>
    <col min="9517" max="9517" width="21" style="39" customWidth="1"/>
    <col min="9518" max="9518" width="21.5703125" style="39" customWidth="1"/>
    <col min="9519" max="9519" width="23.140625" style="39" customWidth="1"/>
    <col min="9520" max="9520" width="9" style="39" customWidth="1"/>
    <col min="9521" max="9521" width="20.5703125" style="39" customWidth="1"/>
    <col min="9522" max="9522" width="20.85546875" style="39" customWidth="1"/>
    <col min="9523" max="9523" width="26.140625" style="39" customWidth="1"/>
    <col min="9524" max="9524" width="13.7109375" style="39" customWidth="1"/>
    <col min="9525" max="9748" width="9.140625" style="39"/>
    <col min="9749" max="9749" width="18.85546875" style="39" customWidth="1"/>
    <col min="9750" max="9750" width="14.7109375" style="39" customWidth="1"/>
    <col min="9751" max="9751" width="46.42578125" style="39" customWidth="1"/>
    <col min="9752" max="9752" width="19.7109375" style="39" customWidth="1"/>
    <col min="9753" max="9753" width="15.85546875" style="39" customWidth="1"/>
    <col min="9754" max="9754" width="19.42578125" style="39" customWidth="1"/>
    <col min="9755" max="9755" width="7.85546875" style="39" customWidth="1"/>
    <col min="9756" max="9756" width="14.5703125" style="39" customWidth="1"/>
    <col min="9757" max="9757" width="20.140625" style="39" customWidth="1"/>
    <col min="9758" max="9758" width="24.85546875" style="39" customWidth="1"/>
    <col min="9759" max="9759" width="24.5703125" style="39" customWidth="1"/>
    <col min="9760" max="9760" width="20.5703125" style="39" customWidth="1"/>
    <col min="9761" max="9761" width="14.140625" style="39" customWidth="1"/>
    <col min="9762" max="9762" width="24.5703125" style="39" customWidth="1"/>
    <col min="9763" max="9763" width="15.85546875" style="39" customWidth="1"/>
    <col min="9764" max="9764" width="20.5703125" style="39" customWidth="1"/>
    <col min="9765" max="9765" width="23" style="39" customWidth="1"/>
    <col min="9766" max="9766" width="14.140625" style="39" customWidth="1"/>
    <col min="9767" max="9767" width="28.85546875" style="39" customWidth="1"/>
    <col min="9768" max="9768" width="13.140625" style="39" customWidth="1"/>
    <col min="9769" max="9769" width="10.28515625" style="39" customWidth="1"/>
    <col min="9770" max="9770" width="20.140625" style="39" customWidth="1"/>
    <col min="9771" max="9771" width="15" style="39" customWidth="1"/>
    <col min="9772" max="9772" width="11.7109375" style="39" customWidth="1"/>
    <col min="9773" max="9773" width="21" style="39" customWidth="1"/>
    <col min="9774" max="9774" width="21.5703125" style="39" customWidth="1"/>
    <col min="9775" max="9775" width="23.140625" style="39" customWidth="1"/>
    <col min="9776" max="9776" width="9" style="39" customWidth="1"/>
    <col min="9777" max="9777" width="20.5703125" style="39" customWidth="1"/>
    <col min="9778" max="9778" width="20.85546875" style="39" customWidth="1"/>
    <col min="9779" max="9779" width="26.140625" style="39" customWidth="1"/>
    <col min="9780" max="9780" width="13.7109375" style="39" customWidth="1"/>
    <col min="9781" max="10004" width="9.140625" style="39"/>
    <col min="10005" max="10005" width="18.85546875" style="39" customWidth="1"/>
    <col min="10006" max="10006" width="14.7109375" style="39" customWidth="1"/>
    <col min="10007" max="10007" width="46.42578125" style="39" customWidth="1"/>
    <col min="10008" max="10008" width="19.7109375" style="39" customWidth="1"/>
    <col min="10009" max="10009" width="15.85546875" style="39" customWidth="1"/>
    <col min="10010" max="10010" width="19.42578125" style="39" customWidth="1"/>
    <col min="10011" max="10011" width="7.85546875" style="39" customWidth="1"/>
    <col min="10012" max="10012" width="14.5703125" style="39" customWidth="1"/>
    <col min="10013" max="10013" width="20.140625" style="39" customWidth="1"/>
    <col min="10014" max="10014" width="24.85546875" style="39" customWidth="1"/>
    <col min="10015" max="10015" width="24.5703125" style="39" customWidth="1"/>
    <col min="10016" max="10016" width="20.5703125" style="39" customWidth="1"/>
    <col min="10017" max="10017" width="14.140625" style="39" customWidth="1"/>
    <col min="10018" max="10018" width="24.5703125" style="39" customWidth="1"/>
    <col min="10019" max="10019" width="15.85546875" style="39" customWidth="1"/>
    <col min="10020" max="10020" width="20.5703125" style="39" customWidth="1"/>
    <col min="10021" max="10021" width="23" style="39" customWidth="1"/>
    <col min="10022" max="10022" width="14.140625" style="39" customWidth="1"/>
    <col min="10023" max="10023" width="28.85546875" style="39" customWidth="1"/>
    <col min="10024" max="10024" width="13.140625" style="39" customWidth="1"/>
    <col min="10025" max="10025" width="10.28515625" style="39" customWidth="1"/>
    <col min="10026" max="10026" width="20.140625" style="39" customWidth="1"/>
    <col min="10027" max="10027" width="15" style="39" customWidth="1"/>
    <col min="10028" max="10028" width="11.7109375" style="39" customWidth="1"/>
    <col min="10029" max="10029" width="21" style="39" customWidth="1"/>
    <col min="10030" max="10030" width="21.5703125" style="39" customWidth="1"/>
    <col min="10031" max="10031" width="23.140625" style="39" customWidth="1"/>
    <col min="10032" max="10032" width="9" style="39" customWidth="1"/>
    <col min="10033" max="10033" width="20.5703125" style="39" customWidth="1"/>
    <col min="10034" max="10034" width="20.85546875" style="39" customWidth="1"/>
    <col min="10035" max="10035" width="26.140625" style="39" customWidth="1"/>
    <col min="10036" max="10036" width="13.7109375" style="39" customWidth="1"/>
    <col min="10037" max="10260" width="9.140625" style="39"/>
    <col min="10261" max="10261" width="18.85546875" style="39" customWidth="1"/>
    <col min="10262" max="10262" width="14.7109375" style="39" customWidth="1"/>
    <col min="10263" max="10263" width="46.42578125" style="39" customWidth="1"/>
    <col min="10264" max="10264" width="19.7109375" style="39" customWidth="1"/>
    <col min="10265" max="10265" width="15.85546875" style="39" customWidth="1"/>
    <col min="10266" max="10266" width="19.42578125" style="39" customWidth="1"/>
    <col min="10267" max="10267" width="7.85546875" style="39" customWidth="1"/>
    <col min="10268" max="10268" width="14.5703125" style="39" customWidth="1"/>
    <col min="10269" max="10269" width="20.140625" style="39" customWidth="1"/>
    <col min="10270" max="10270" width="24.85546875" style="39" customWidth="1"/>
    <col min="10271" max="10271" width="24.5703125" style="39" customWidth="1"/>
    <col min="10272" max="10272" width="20.5703125" style="39" customWidth="1"/>
    <col min="10273" max="10273" width="14.140625" style="39" customWidth="1"/>
    <col min="10274" max="10274" width="24.5703125" style="39" customWidth="1"/>
    <col min="10275" max="10275" width="15.85546875" style="39" customWidth="1"/>
    <col min="10276" max="10276" width="20.5703125" style="39" customWidth="1"/>
    <col min="10277" max="10277" width="23" style="39" customWidth="1"/>
    <col min="10278" max="10278" width="14.140625" style="39" customWidth="1"/>
    <col min="10279" max="10279" width="28.85546875" style="39" customWidth="1"/>
    <col min="10280" max="10280" width="13.140625" style="39" customWidth="1"/>
    <col min="10281" max="10281" width="10.28515625" style="39" customWidth="1"/>
    <col min="10282" max="10282" width="20.140625" style="39" customWidth="1"/>
    <col min="10283" max="10283" width="15" style="39" customWidth="1"/>
    <col min="10284" max="10284" width="11.7109375" style="39" customWidth="1"/>
    <col min="10285" max="10285" width="21" style="39" customWidth="1"/>
    <col min="10286" max="10286" width="21.5703125" style="39" customWidth="1"/>
    <col min="10287" max="10287" width="23.140625" style="39" customWidth="1"/>
    <col min="10288" max="10288" width="9" style="39" customWidth="1"/>
    <col min="10289" max="10289" width="20.5703125" style="39" customWidth="1"/>
    <col min="10290" max="10290" width="20.85546875" style="39" customWidth="1"/>
    <col min="10291" max="10291" width="26.140625" style="39" customWidth="1"/>
    <col min="10292" max="10292" width="13.7109375" style="39" customWidth="1"/>
    <col min="10293" max="10516" width="9.140625" style="39"/>
    <col min="10517" max="10517" width="18.85546875" style="39" customWidth="1"/>
    <col min="10518" max="10518" width="14.7109375" style="39" customWidth="1"/>
    <col min="10519" max="10519" width="46.42578125" style="39" customWidth="1"/>
    <col min="10520" max="10520" width="19.7109375" style="39" customWidth="1"/>
    <col min="10521" max="10521" width="15.85546875" style="39" customWidth="1"/>
    <col min="10522" max="10522" width="19.42578125" style="39" customWidth="1"/>
    <col min="10523" max="10523" width="7.85546875" style="39" customWidth="1"/>
    <col min="10524" max="10524" width="14.5703125" style="39" customWidth="1"/>
    <col min="10525" max="10525" width="20.140625" style="39" customWidth="1"/>
    <col min="10526" max="10526" width="24.85546875" style="39" customWidth="1"/>
    <col min="10527" max="10527" width="24.5703125" style="39" customWidth="1"/>
    <col min="10528" max="10528" width="20.5703125" style="39" customWidth="1"/>
    <col min="10529" max="10529" width="14.140625" style="39" customWidth="1"/>
    <col min="10530" max="10530" width="24.5703125" style="39" customWidth="1"/>
    <col min="10531" max="10531" width="15.85546875" style="39" customWidth="1"/>
    <col min="10532" max="10532" width="20.5703125" style="39" customWidth="1"/>
    <col min="10533" max="10533" width="23" style="39" customWidth="1"/>
    <col min="10534" max="10534" width="14.140625" style="39" customWidth="1"/>
    <col min="10535" max="10535" width="28.85546875" style="39" customWidth="1"/>
    <col min="10536" max="10536" width="13.140625" style="39" customWidth="1"/>
    <col min="10537" max="10537" width="10.28515625" style="39" customWidth="1"/>
    <col min="10538" max="10538" width="20.140625" style="39" customWidth="1"/>
    <col min="10539" max="10539" width="15" style="39" customWidth="1"/>
    <col min="10540" max="10540" width="11.7109375" style="39" customWidth="1"/>
    <col min="10541" max="10541" width="21" style="39" customWidth="1"/>
    <col min="10542" max="10542" width="21.5703125" style="39" customWidth="1"/>
    <col min="10543" max="10543" width="23.140625" style="39" customWidth="1"/>
    <col min="10544" max="10544" width="9" style="39" customWidth="1"/>
    <col min="10545" max="10545" width="20.5703125" style="39" customWidth="1"/>
    <col min="10546" max="10546" width="20.85546875" style="39" customWidth="1"/>
    <col min="10547" max="10547" width="26.140625" style="39" customWidth="1"/>
    <col min="10548" max="10548" width="13.7109375" style="39" customWidth="1"/>
    <col min="10549" max="10772" width="9.140625" style="39"/>
    <col min="10773" max="10773" width="18.85546875" style="39" customWidth="1"/>
    <col min="10774" max="10774" width="14.7109375" style="39" customWidth="1"/>
    <col min="10775" max="10775" width="46.42578125" style="39" customWidth="1"/>
    <col min="10776" max="10776" width="19.7109375" style="39" customWidth="1"/>
    <col min="10777" max="10777" width="15.85546875" style="39" customWidth="1"/>
    <col min="10778" max="10778" width="19.42578125" style="39" customWidth="1"/>
    <col min="10779" max="10779" width="7.85546875" style="39" customWidth="1"/>
    <col min="10780" max="10780" width="14.5703125" style="39" customWidth="1"/>
    <col min="10781" max="10781" width="20.140625" style="39" customWidth="1"/>
    <col min="10782" max="10782" width="24.85546875" style="39" customWidth="1"/>
    <col min="10783" max="10783" width="24.5703125" style="39" customWidth="1"/>
    <col min="10784" max="10784" width="20.5703125" style="39" customWidth="1"/>
    <col min="10785" max="10785" width="14.140625" style="39" customWidth="1"/>
    <col min="10786" max="10786" width="24.5703125" style="39" customWidth="1"/>
    <col min="10787" max="10787" width="15.85546875" style="39" customWidth="1"/>
    <col min="10788" max="10788" width="20.5703125" style="39" customWidth="1"/>
    <col min="10789" max="10789" width="23" style="39" customWidth="1"/>
    <col min="10790" max="10790" width="14.140625" style="39" customWidth="1"/>
    <col min="10791" max="10791" width="28.85546875" style="39" customWidth="1"/>
    <col min="10792" max="10792" width="13.140625" style="39" customWidth="1"/>
    <col min="10793" max="10793" width="10.28515625" style="39" customWidth="1"/>
    <col min="10794" max="10794" width="20.140625" style="39" customWidth="1"/>
    <col min="10795" max="10795" width="15" style="39" customWidth="1"/>
    <col min="10796" max="10796" width="11.7109375" style="39" customWidth="1"/>
    <col min="10797" max="10797" width="21" style="39" customWidth="1"/>
    <col min="10798" max="10798" width="21.5703125" style="39" customWidth="1"/>
    <col min="10799" max="10799" width="23.140625" style="39" customWidth="1"/>
    <col min="10800" max="10800" width="9" style="39" customWidth="1"/>
    <col min="10801" max="10801" width="20.5703125" style="39" customWidth="1"/>
    <col min="10802" max="10802" width="20.85546875" style="39" customWidth="1"/>
    <col min="10803" max="10803" width="26.140625" style="39" customWidth="1"/>
    <col min="10804" max="10804" width="13.7109375" style="39" customWidth="1"/>
    <col min="10805" max="11028" width="9.140625" style="39"/>
    <col min="11029" max="11029" width="18.85546875" style="39" customWidth="1"/>
    <col min="11030" max="11030" width="14.7109375" style="39" customWidth="1"/>
    <col min="11031" max="11031" width="46.42578125" style="39" customWidth="1"/>
    <col min="11032" max="11032" width="19.7109375" style="39" customWidth="1"/>
    <col min="11033" max="11033" width="15.85546875" style="39" customWidth="1"/>
    <col min="11034" max="11034" width="19.42578125" style="39" customWidth="1"/>
    <col min="11035" max="11035" width="7.85546875" style="39" customWidth="1"/>
    <col min="11036" max="11036" width="14.5703125" style="39" customWidth="1"/>
    <col min="11037" max="11037" width="20.140625" style="39" customWidth="1"/>
    <col min="11038" max="11038" width="24.85546875" style="39" customWidth="1"/>
    <col min="11039" max="11039" width="24.5703125" style="39" customWidth="1"/>
    <col min="11040" max="11040" width="20.5703125" style="39" customWidth="1"/>
    <col min="11041" max="11041" width="14.140625" style="39" customWidth="1"/>
    <col min="11042" max="11042" width="24.5703125" style="39" customWidth="1"/>
    <col min="11043" max="11043" width="15.85546875" style="39" customWidth="1"/>
    <col min="11044" max="11044" width="20.5703125" style="39" customWidth="1"/>
    <col min="11045" max="11045" width="23" style="39" customWidth="1"/>
    <col min="11046" max="11046" width="14.140625" style="39" customWidth="1"/>
    <col min="11047" max="11047" width="28.85546875" style="39" customWidth="1"/>
    <col min="11048" max="11048" width="13.140625" style="39" customWidth="1"/>
    <col min="11049" max="11049" width="10.28515625" style="39" customWidth="1"/>
    <col min="11050" max="11050" width="20.140625" style="39" customWidth="1"/>
    <col min="11051" max="11051" width="15" style="39" customWidth="1"/>
    <col min="11052" max="11052" width="11.7109375" style="39" customWidth="1"/>
    <col min="11053" max="11053" width="21" style="39" customWidth="1"/>
    <col min="11054" max="11054" width="21.5703125" style="39" customWidth="1"/>
    <col min="11055" max="11055" width="23.140625" style="39" customWidth="1"/>
    <col min="11056" max="11056" width="9" style="39" customWidth="1"/>
    <col min="11057" max="11057" width="20.5703125" style="39" customWidth="1"/>
    <col min="11058" max="11058" width="20.85546875" style="39" customWidth="1"/>
    <col min="11059" max="11059" width="26.140625" style="39" customWidth="1"/>
    <col min="11060" max="11060" width="13.7109375" style="39" customWidth="1"/>
    <col min="11061" max="11284" width="9.140625" style="39"/>
    <col min="11285" max="11285" width="18.85546875" style="39" customWidth="1"/>
    <col min="11286" max="11286" width="14.7109375" style="39" customWidth="1"/>
    <col min="11287" max="11287" width="46.42578125" style="39" customWidth="1"/>
    <col min="11288" max="11288" width="19.7109375" style="39" customWidth="1"/>
    <col min="11289" max="11289" width="15.85546875" style="39" customWidth="1"/>
    <col min="11290" max="11290" width="19.42578125" style="39" customWidth="1"/>
    <col min="11291" max="11291" width="7.85546875" style="39" customWidth="1"/>
    <col min="11292" max="11292" width="14.5703125" style="39" customWidth="1"/>
    <col min="11293" max="11293" width="20.140625" style="39" customWidth="1"/>
    <col min="11294" max="11294" width="24.85546875" style="39" customWidth="1"/>
    <col min="11295" max="11295" width="24.5703125" style="39" customWidth="1"/>
    <col min="11296" max="11296" width="20.5703125" style="39" customWidth="1"/>
    <col min="11297" max="11297" width="14.140625" style="39" customWidth="1"/>
    <col min="11298" max="11298" width="24.5703125" style="39" customWidth="1"/>
    <col min="11299" max="11299" width="15.85546875" style="39" customWidth="1"/>
    <col min="11300" max="11300" width="20.5703125" style="39" customWidth="1"/>
    <col min="11301" max="11301" width="23" style="39" customWidth="1"/>
    <col min="11302" max="11302" width="14.140625" style="39" customWidth="1"/>
    <col min="11303" max="11303" width="28.85546875" style="39" customWidth="1"/>
    <col min="11304" max="11304" width="13.140625" style="39" customWidth="1"/>
    <col min="11305" max="11305" width="10.28515625" style="39" customWidth="1"/>
    <col min="11306" max="11306" width="20.140625" style="39" customWidth="1"/>
    <col min="11307" max="11307" width="15" style="39" customWidth="1"/>
    <col min="11308" max="11308" width="11.7109375" style="39" customWidth="1"/>
    <col min="11309" max="11309" width="21" style="39" customWidth="1"/>
    <col min="11310" max="11310" width="21.5703125" style="39" customWidth="1"/>
    <col min="11311" max="11311" width="23.140625" style="39" customWidth="1"/>
    <col min="11312" max="11312" width="9" style="39" customWidth="1"/>
    <col min="11313" max="11313" width="20.5703125" style="39" customWidth="1"/>
    <col min="11314" max="11314" width="20.85546875" style="39" customWidth="1"/>
    <col min="11315" max="11315" width="26.140625" style="39" customWidth="1"/>
    <col min="11316" max="11316" width="13.7109375" style="39" customWidth="1"/>
    <col min="11317" max="11540" width="9.140625" style="39"/>
    <col min="11541" max="11541" width="18.85546875" style="39" customWidth="1"/>
    <col min="11542" max="11542" width="14.7109375" style="39" customWidth="1"/>
    <col min="11543" max="11543" width="46.42578125" style="39" customWidth="1"/>
    <col min="11544" max="11544" width="19.7109375" style="39" customWidth="1"/>
    <col min="11545" max="11545" width="15.85546875" style="39" customWidth="1"/>
    <col min="11546" max="11546" width="19.42578125" style="39" customWidth="1"/>
    <col min="11547" max="11547" width="7.85546875" style="39" customWidth="1"/>
    <col min="11548" max="11548" width="14.5703125" style="39" customWidth="1"/>
    <col min="11549" max="11549" width="20.140625" style="39" customWidth="1"/>
    <col min="11550" max="11550" width="24.85546875" style="39" customWidth="1"/>
    <col min="11551" max="11551" width="24.5703125" style="39" customWidth="1"/>
    <col min="11552" max="11552" width="20.5703125" style="39" customWidth="1"/>
    <col min="11553" max="11553" width="14.140625" style="39" customWidth="1"/>
    <col min="11554" max="11554" width="24.5703125" style="39" customWidth="1"/>
    <col min="11555" max="11555" width="15.85546875" style="39" customWidth="1"/>
    <col min="11556" max="11556" width="20.5703125" style="39" customWidth="1"/>
    <col min="11557" max="11557" width="23" style="39" customWidth="1"/>
    <col min="11558" max="11558" width="14.140625" style="39" customWidth="1"/>
    <col min="11559" max="11559" width="28.85546875" style="39" customWidth="1"/>
    <col min="11560" max="11560" width="13.140625" style="39" customWidth="1"/>
    <col min="11561" max="11561" width="10.28515625" style="39" customWidth="1"/>
    <col min="11562" max="11562" width="20.140625" style="39" customWidth="1"/>
    <col min="11563" max="11563" width="15" style="39" customWidth="1"/>
    <col min="11564" max="11564" width="11.7109375" style="39" customWidth="1"/>
    <col min="11565" max="11565" width="21" style="39" customWidth="1"/>
    <col min="11566" max="11566" width="21.5703125" style="39" customWidth="1"/>
    <col min="11567" max="11567" width="23.140625" style="39" customWidth="1"/>
    <col min="11568" max="11568" width="9" style="39" customWidth="1"/>
    <col min="11569" max="11569" width="20.5703125" style="39" customWidth="1"/>
    <col min="11570" max="11570" width="20.85546875" style="39" customWidth="1"/>
    <col min="11571" max="11571" width="26.140625" style="39" customWidth="1"/>
    <col min="11572" max="11572" width="13.7109375" style="39" customWidth="1"/>
    <col min="11573" max="11796" width="9.140625" style="39"/>
    <col min="11797" max="11797" width="18.85546875" style="39" customWidth="1"/>
    <col min="11798" max="11798" width="14.7109375" style="39" customWidth="1"/>
    <col min="11799" max="11799" width="46.42578125" style="39" customWidth="1"/>
    <col min="11800" max="11800" width="19.7109375" style="39" customWidth="1"/>
    <col min="11801" max="11801" width="15.85546875" style="39" customWidth="1"/>
    <col min="11802" max="11802" width="19.42578125" style="39" customWidth="1"/>
    <col min="11803" max="11803" width="7.85546875" style="39" customWidth="1"/>
    <col min="11804" max="11804" width="14.5703125" style="39" customWidth="1"/>
    <col min="11805" max="11805" width="20.140625" style="39" customWidth="1"/>
    <col min="11806" max="11806" width="24.85546875" style="39" customWidth="1"/>
    <col min="11807" max="11807" width="24.5703125" style="39" customWidth="1"/>
    <col min="11808" max="11808" width="20.5703125" style="39" customWidth="1"/>
    <col min="11809" max="11809" width="14.140625" style="39" customWidth="1"/>
    <col min="11810" max="11810" width="24.5703125" style="39" customWidth="1"/>
    <col min="11811" max="11811" width="15.85546875" style="39" customWidth="1"/>
    <col min="11812" max="11812" width="20.5703125" style="39" customWidth="1"/>
    <col min="11813" max="11813" width="23" style="39" customWidth="1"/>
    <col min="11814" max="11814" width="14.140625" style="39" customWidth="1"/>
    <col min="11815" max="11815" width="28.85546875" style="39" customWidth="1"/>
    <col min="11816" max="11816" width="13.140625" style="39" customWidth="1"/>
    <col min="11817" max="11817" width="10.28515625" style="39" customWidth="1"/>
    <col min="11818" max="11818" width="20.140625" style="39" customWidth="1"/>
    <col min="11819" max="11819" width="15" style="39" customWidth="1"/>
    <col min="11820" max="11820" width="11.7109375" style="39" customWidth="1"/>
    <col min="11821" max="11821" width="21" style="39" customWidth="1"/>
    <col min="11822" max="11822" width="21.5703125" style="39" customWidth="1"/>
    <col min="11823" max="11823" width="23.140625" style="39" customWidth="1"/>
    <col min="11824" max="11824" width="9" style="39" customWidth="1"/>
    <col min="11825" max="11825" width="20.5703125" style="39" customWidth="1"/>
    <col min="11826" max="11826" width="20.85546875" style="39" customWidth="1"/>
    <col min="11827" max="11827" width="26.140625" style="39" customWidth="1"/>
    <col min="11828" max="11828" width="13.7109375" style="39" customWidth="1"/>
    <col min="11829" max="12052" width="9.140625" style="39"/>
    <col min="12053" max="12053" width="18.85546875" style="39" customWidth="1"/>
    <col min="12054" max="12054" width="14.7109375" style="39" customWidth="1"/>
    <col min="12055" max="12055" width="46.42578125" style="39" customWidth="1"/>
    <col min="12056" max="12056" width="19.7109375" style="39" customWidth="1"/>
    <col min="12057" max="12057" width="15.85546875" style="39" customWidth="1"/>
    <col min="12058" max="12058" width="19.42578125" style="39" customWidth="1"/>
    <col min="12059" max="12059" width="7.85546875" style="39" customWidth="1"/>
    <col min="12060" max="12060" width="14.5703125" style="39" customWidth="1"/>
    <col min="12061" max="12061" width="20.140625" style="39" customWidth="1"/>
    <col min="12062" max="12062" width="24.85546875" style="39" customWidth="1"/>
    <col min="12063" max="12063" width="24.5703125" style="39" customWidth="1"/>
    <col min="12064" max="12064" width="20.5703125" style="39" customWidth="1"/>
    <col min="12065" max="12065" width="14.140625" style="39" customWidth="1"/>
    <col min="12066" max="12066" width="24.5703125" style="39" customWidth="1"/>
    <col min="12067" max="12067" width="15.85546875" style="39" customWidth="1"/>
    <col min="12068" max="12068" width="20.5703125" style="39" customWidth="1"/>
    <col min="12069" max="12069" width="23" style="39" customWidth="1"/>
    <col min="12070" max="12070" width="14.140625" style="39" customWidth="1"/>
    <col min="12071" max="12071" width="28.85546875" style="39" customWidth="1"/>
    <col min="12072" max="12072" width="13.140625" style="39" customWidth="1"/>
    <col min="12073" max="12073" width="10.28515625" style="39" customWidth="1"/>
    <col min="12074" max="12074" width="20.140625" style="39" customWidth="1"/>
    <col min="12075" max="12075" width="15" style="39" customWidth="1"/>
    <col min="12076" max="12076" width="11.7109375" style="39" customWidth="1"/>
    <col min="12077" max="12077" width="21" style="39" customWidth="1"/>
    <col min="12078" max="12078" width="21.5703125" style="39" customWidth="1"/>
    <col min="12079" max="12079" width="23.140625" style="39" customWidth="1"/>
    <col min="12080" max="12080" width="9" style="39" customWidth="1"/>
    <col min="12081" max="12081" width="20.5703125" style="39" customWidth="1"/>
    <col min="12082" max="12082" width="20.85546875" style="39" customWidth="1"/>
    <col min="12083" max="12083" width="26.140625" style="39" customWidth="1"/>
    <col min="12084" max="12084" width="13.7109375" style="39" customWidth="1"/>
    <col min="12085" max="12308" width="9.140625" style="39"/>
    <col min="12309" max="12309" width="18.85546875" style="39" customWidth="1"/>
    <col min="12310" max="12310" width="14.7109375" style="39" customWidth="1"/>
    <col min="12311" max="12311" width="46.42578125" style="39" customWidth="1"/>
    <col min="12312" max="12312" width="19.7109375" style="39" customWidth="1"/>
    <col min="12313" max="12313" width="15.85546875" style="39" customWidth="1"/>
    <col min="12314" max="12314" width="19.42578125" style="39" customWidth="1"/>
    <col min="12315" max="12315" width="7.85546875" style="39" customWidth="1"/>
    <col min="12316" max="12316" width="14.5703125" style="39" customWidth="1"/>
    <col min="12317" max="12317" width="20.140625" style="39" customWidth="1"/>
    <col min="12318" max="12318" width="24.85546875" style="39" customWidth="1"/>
    <col min="12319" max="12319" width="24.5703125" style="39" customWidth="1"/>
    <col min="12320" max="12320" width="20.5703125" style="39" customWidth="1"/>
    <col min="12321" max="12321" width="14.140625" style="39" customWidth="1"/>
    <col min="12322" max="12322" width="24.5703125" style="39" customWidth="1"/>
    <col min="12323" max="12323" width="15.85546875" style="39" customWidth="1"/>
    <col min="12324" max="12324" width="20.5703125" style="39" customWidth="1"/>
    <col min="12325" max="12325" width="23" style="39" customWidth="1"/>
    <col min="12326" max="12326" width="14.140625" style="39" customWidth="1"/>
    <col min="12327" max="12327" width="28.85546875" style="39" customWidth="1"/>
    <col min="12328" max="12328" width="13.140625" style="39" customWidth="1"/>
    <col min="12329" max="12329" width="10.28515625" style="39" customWidth="1"/>
    <col min="12330" max="12330" width="20.140625" style="39" customWidth="1"/>
    <col min="12331" max="12331" width="15" style="39" customWidth="1"/>
    <col min="12332" max="12332" width="11.7109375" style="39" customWidth="1"/>
    <col min="12333" max="12333" width="21" style="39" customWidth="1"/>
    <col min="12334" max="12334" width="21.5703125" style="39" customWidth="1"/>
    <col min="12335" max="12335" width="23.140625" style="39" customWidth="1"/>
    <col min="12336" max="12336" width="9" style="39" customWidth="1"/>
    <col min="12337" max="12337" width="20.5703125" style="39" customWidth="1"/>
    <col min="12338" max="12338" width="20.85546875" style="39" customWidth="1"/>
    <col min="12339" max="12339" width="26.140625" style="39" customWidth="1"/>
    <col min="12340" max="12340" width="13.7109375" style="39" customWidth="1"/>
    <col min="12341" max="12564" width="9.140625" style="39"/>
    <col min="12565" max="12565" width="18.85546875" style="39" customWidth="1"/>
    <col min="12566" max="12566" width="14.7109375" style="39" customWidth="1"/>
    <col min="12567" max="12567" width="46.42578125" style="39" customWidth="1"/>
    <col min="12568" max="12568" width="19.7109375" style="39" customWidth="1"/>
    <col min="12569" max="12569" width="15.85546875" style="39" customWidth="1"/>
    <col min="12570" max="12570" width="19.42578125" style="39" customWidth="1"/>
    <col min="12571" max="12571" width="7.85546875" style="39" customWidth="1"/>
    <col min="12572" max="12572" width="14.5703125" style="39" customWidth="1"/>
    <col min="12573" max="12573" width="20.140625" style="39" customWidth="1"/>
    <col min="12574" max="12574" width="24.85546875" style="39" customWidth="1"/>
    <col min="12575" max="12575" width="24.5703125" style="39" customWidth="1"/>
    <col min="12576" max="12576" width="20.5703125" style="39" customWidth="1"/>
    <col min="12577" max="12577" width="14.140625" style="39" customWidth="1"/>
    <col min="12578" max="12578" width="24.5703125" style="39" customWidth="1"/>
    <col min="12579" max="12579" width="15.85546875" style="39" customWidth="1"/>
    <col min="12580" max="12580" width="20.5703125" style="39" customWidth="1"/>
    <col min="12581" max="12581" width="23" style="39" customWidth="1"/>
    <col min="12582" max="12582" width="14.140625" style="39" customWidth="1"/>
    <col min="12583" max="12583" width="28.85546875" style="39" customWidth="1"/>
    <col min="12584" max="12584" width="13.140625" style="39" customWidth="1"/>
    <col min="12585" max="12585" width="10.28515625" style="39" customWidth="1"/>
    <col min="12586" max="12586" width="20.140625" style="39" customWidth="1"/>
    <col min="12587" max="12587" width="15" style="39" customWidth="1"/>
    <col min="12588" max="12588" width="11.7109375" style="39" customWidth="1"/>
    <col min="12589" max="12589" width="21" style="39" customWidth="1"/>
    <col min="12590" max="12590" width="21.5703125" style="39" customWidth="1"/>
    <col min="12591" max="12591" width="23.140625" style="39" customWidth="1"/>
    <col min="12592" max="12592" width="9" style="39" customWidth="1"/>
    <col min="12593" max="12593" width="20.5703125" style="39" customWidth="1"/>
    <col min="12594" max="12594" width="20.85546875" style="39" customWidth="1"/>
    <col min="12595" max="12595" width="26.140625" style="39" customWidth="1"/>
    <col min="12596" max="12596" width="13.7109375" style="39" customWidth="1"/>
    <col min="12597" max="12820" width="9.140625" style="39"/>
    <col min="12821" max="12821" width="18.85546875" style="39" customWidth="1"/>
    <col min="12822" max="12822" width="14.7109375" style="39" customWidth="1"/>
    <col min="12823" max="12823" width="46.42578125" style="39" customWidth="1"/>
    <col min="12824" max="12824" width="19.7109375" style="39" customWidth="1"/>
    <col min="12825" max="12825" width="15.85546875" style="39" customWidth="1"/>
    <col min="12826" max="12826" width="19.42578125" style="39" customWidth="1"/>
    <col min="12827" max="12827" width="7.85546875" style="39" customWidth="1"/>
    <col min="12828" max="12828" width="14.5703125" style="39" customWidth="1"/>
    <col min="12829" max="12829" width="20.140625" style="39" customWidth="1"/>
    <col min="12830" max="12830" width="24.85546875" style="39" customWidth="1"/>
    <col min="12831" max="12831" width="24.5703125" style="39" customWidth="1"/>
    <col min="12832" max="12832" width="20.5703125" style="39" customWidth="1"/>
    <col min="12833" max="12833" width="14.140625" style="39" customWidth="1"/>
    <col min="12834" max="12834" width="24.5703125" style="39" customWidth="1"/>
    <col min="12835" max="12835" width="15.85546875" style="39" customWidth="1"/>
    <col min="12836" max="12836" width="20.5703125" style="39" customWidth="1"/>
    <col min="12837" max="12837" width="23" style="39" customWidth="1"/>
    <col min="12838" max="12838" width="14.140625" style="39" customWidth="1"/>
    <col min="12839" max="12839" width="28.85546875" style="39" customWidth="1"/>
    <col min="12840" max="12840" width="13.140625" style="39" customWidth="1"/>
    <col min="12841" max="12841" width="10.28515625" style="39" customWidth="1"/>
    <col min="12842" max="12842" width="20.140625" style="39" customWidth="1"/>
    <col min="12843" max="12843" width="15" style="39" customWidth="1"/>
    <col min="12844" max="12844" width="11.7109375" style="39" customWidth="1"/>
    <col min="12845" max="12845" width="21" style="39" customWidth="1"/>
    <col min="12846" max="12846" width="21.5703125" style="39" customWidth="1"/>
    <col min="12847" max="12847" width="23.140625" style="39" customWidth="1"/>
    <col min="12848" max="12848" width="9" style="39" customWidth="1"/>
    <col min="12849" max="12849" width="20.5703125" style="39" customWidth="1"/>
    <col min="12850" max="12850" width="20.85546875" style="39" customWidth="1"/>
    <col min="12851" max="12851" width="26.140625" style="39" customWidth="1"/>
    <col min="12852" max="12852" width="13.7109375" style="39" customWidth="1"/>
    <col min="12853" max="13076" width="9.140625" style="39"/>
    <col min="13077" max="13077" width="18.85546875" style="39" customWidth="1"/>
    <col min="13078" max="13078" width="14.7109375" style="39" customWidth="1"/>
    <col min="13079" max="13079" width="46.42578125" style="39" customWidth="1"/>
    <col min="13080" max="13080" width="19.7109375" style="39" customWidth="1"/>
    <col min="13081" max="13081" width="15.85546875" style="39" customWidth="1"/>
    <col min="13082" max="13082" width="19.42578125" style="39" customWidth="1"/>
    <col min="13083" max="13083" width="7.85546875" style="39" customWidth="1"/>
    <col min="13084" max="13084" width="14.5703125" style="39" customWidth="1"/>
    <col min="13085" max="13085" width="20.140625" style="39" customWidth="1"/>
    <col min="13086" max="13086" width="24.85546875" style="39" customWidth="1"/>
    <col min="13087" max="13087" width="24.5703125" style="39" customWidth="1"/>
    <col min="13088" max="13088" width="20.5703125" style="39" customWidth="1"/>
    <col min="13089" max="13089" width="14.140625" style="39" customWidth="1"/>
    <col min="13090" max="13090" width="24.5703125" style="39" customWidth="1"/>
    <col min="13091" max="13091" width="15.85546875" style="39" customWidth="1"/>
    <col min="13092" max="13092" width="20.5703125" style="39" customWidth="1"/>
    <col min="13093" max="13093" width="23" style="39" customWidth="1"/>
    <col min="13094" max="13094" width="14.140625" style="39" customWidth="1"/>
    <col min="13095" max="13095" width="28.85546875" style="39" customWidth="1"/>
    <col min="13096" max="13096" width="13.140625" style="39" customWidth="1"/>
    <col min="13097" max="13097" width="10.28515625" style="39" customWidth="1"/>
    <col min="13098" max="13098" width="20.140625" style="39" customWidth="1"/>
    <col min="13099" max="13099" width="15" style="39" customWidth="1"/>
    <col min="13100" max="13100" width="11.7109375" style="39" customWidth="1"/>
    <col min="13101" max="13101" width="21" style="39" customWidth="1"/>
    <col min="13102" max="13102" width="21.5703125" style="39" customWidth="1"/>
    <col min="13103" max="13103" width="23.140625" style="39" customWidth="1"/>
    <col min="13104" max="13104" width="9" style="39" customWidth="1"/>
    <col min="13105" max="13105" width="20.5703125" style="39" customWidth="1"/>
    <col min="13106" max="13106" width="20.85546875" style="39" customWidth="1"/>
    <col min="13107" max="13107" width="26.140625" style="39" customWidth="1"/>
    <col min="13108" max="13108" width="13.7109375" style="39" customWidth="1"/>
    <col min="13109" max="13332" width="9.140625" style="39"/>
    <col min="13333" max="13333" width="18.85546875" style="39" customWidth="1"/>
    <col min="13334" max="13334" width="14.7109375" style="39" customWidth="1"/>
    <col min="13335" max="13335" width="46.42578125" style="39" customWidth="1"/>
    <col min="13336" max="13336" width="19.7109375" style="39" customWidth="1"/>
    <col min="13337" max="13337" width="15.85546875" style="39" customWidth="1"/>
    <col min="13338" max="13338" width="19.42578125" style="39" customWidth="1"/>
    <col min="13339" max="13339" width="7.85546875" style="39" customWidth="1"/>
    <col min="13340" max="13340" width="14.5703125" style="39" customWidth="1"/>
    <col min="13341" max="13341" width="20.140625" style="39" customWidth="1"/>
    <col min="13342" max="13342" width="24.85546875" style="39" customWidth="1"/>
    <col min="13343" max="13343" width="24.5703125" style="39" customWidth="1"/>
    <col min="13344" max="13344" width="20.5703125" style="39" customWidth="1"/>
    <col min="13345" max="13345" width="14.140625" style="39" customWidth="1"/>
    <col min="13346" max="13346" width="24.5703125" style="39" customWidth="1"/>
    <col min="13347" max="13347" width="15.85546875" style="39" customWidth="1"/>
    <col min="13348" max="13348" width="20.5703125" style="39" customWidth="1"/>
    <col min="13349" max="13349" width="23" style="39" customWidth="1"/>
    <col min="13350" max="13350" width="14.140625" style="39" customWidth="1"/>
    <col min="13351" max="13351" width="28.85546875" style="39" customWidth="1"/>
    <col min="13352" max="13352" width="13.140625" style="39" customWidth="1"/>
    <col min="13353" max="13353" width="10.28515625" style="39" customWidth="1"/>
    <col min="13354" max="13354" width="20.140625" style="39" customWidth="1"/>
    <col min="13355" max="13355" width="15" style="39" customWidth="1"/>
    <col min="13356" max="13356" width="11.7109375" style="39" customWidth="1"/>
    <col min="13357" max="13357" width="21" style="39" customWidth="1"/>
    <col min="13358" max="13358" width="21.5703125" style="39" customWidth="1"/>
    <col min="13359" max="13359" width="23.140625" style="39" customWidth="1"/>
    <col min="13360" max="13360" width="9" style="39" customWidth="1"/>
    <col min="13361" max="13361" width="20.5703125" style="39" customWidth="1"/>
    <col min="13362" max="13362" width="20.85546875" style="39" customWidth="1"/>
    <col min="13363" max="13363" width="26.140625" style="39" customWidth="1"/>
    <col min="13364" max="13364" width="13.7109375" style="39" customWidth="1"/>
    <col min="13365" max="13588" width="9.140625" style="39"/>
    <col min="13589" max="13589" width="18.85546875" style="39" customWidth="1"/>
    <col min="13590" max="13590" width="14.7109375" style="39" customWidth="1"/>
    <col min="13591" max="13591" width="46.42578125" style="39" customWidth="1"/>
    <col min="13592" max="13592" width="19.7109375" style="39" customWidth="1"/>
    <col min="13593" max="13593" width="15.85546875" style="39" customWidth="1"/>
    <col min="13594" max="13594" width="19.42578125" style="39" customWidth="1"/>
    <col min="13595" max="13595" width="7.85546875" style="39" customWidth="1"/>
    <col min="13596" max="13596" width="14.5703125" style="39" customWidth="1"/>
    <col min="13597" max="13597" width="20.140625" style="39" customWidth="1"/>
    <col min="13598" max="13598" width="24.85546875" style="39" customWidth="1"/>
    <col min="13599" max="13599" width="24.5703125" style="39" customWidth="1"/>
    <col min="13600" max="13600" width="20.5703125" style="39" customWidth="1"/>
    <col min="13601" max="13601" width="14.140625" style="39" customWidth="1"/>
    <col min="13602" max="13602" width="24.5703125" style="39" customWidth="1"/>
    <col min="13603" max="13603" width="15.85546875" style="39" customWidth="1"/>
    <col min="13604" max="13604" width="20.5703125" style="39" customWidth="1"/>
    <col min="13605" max="13605" width="23" style="39" customWidth="1"/>
    <col min="13606" max="13606" width="14.140625" style="39" customWidth="1"/>
    <col min="13607" max="13607" width="28.85546875" style="39" customWidth="1"/>
    <col min="13608" max="13608" width="13.140625" style="39" customWidth="1"/>
    <col min="13609" max="13609" width="10.28515625" style="39" customWidth="1"/>
    <col min="13610" max="13610" width="20.140625" style="39" customWidth="1"/>
    <col min="13611" max="13611" width="15" style="39" customWidth="1"/>
    <col min="13612" max="13612" width="11.7109375" style="39" customWidth="1"/>
    <col min="13613" max="13613" width="21" style="39" customWidth="1"/>
    <col min="13614" max="13614" width="21.5703125" style="39" customWidth="1"/>
    <col min="13615" max="13615" width="23.140625" style="39" customWidth="1"/>
    <col min="13616" max="13616" width="9" style="39" customWidth="1"/>
    <col min="13617" max="13617" width="20.5703125" style="39" customWidth="1"/>
    <col min="13618" max="13618" width="20.85546875" style="39" customWidth="1"/>
    <col min="13619" max="13619" width="26.140625" style="39" customWidth="1"/>
    <col min="13620" max="13620" width="13.7109375" style="39" customWidth="1"/>
    <col min="13621" max="13844" width="9.140625" style="39"/>
    <col min="13845" max="13845" width="18.85546875" style="39" customWidth="1"/>
    <col min="13846" max="13846" width="14.7109375" style="39" customWidth="1"/>
    <col min="13847" max="13847" width="46.42578125" style="39" customWidth="1"/>
    <col min="13848" max="13848" width="19.7109375" style="39" customWidth="1"/>
    <col min="13849" max="13849" width="15.85546875" style="39" customWidth="1"/>
    <col min="13850" max="13850" width="19.42578125" style="39" customWidth="1"/>
    <col min="13851" max="13851" width="7.85546875" style="39" customWidth="1"/>
    <col min="13852" max="13852" width="14.5703125" style="39" customWidth="1"/>
    <col min="13853" max="13853" width="20.140625" style="39" customWidth="1"/>
    <col min="13854" max="13854" width="24.85546875" style="39" customWidth="1"/>
    <col min="13855" max="13855" width="24.5703125" style="39" customWidth="1"/>
    <col min="13856" max="13856" width="20.5703125" style="39" customWidth="1"/>
    <col min="13857" max="13857" width="14.140625" style="39" customWidth="1"/>
    <col min="13858" max="13858" width="24.5703125" style="39" customWidth="1"/>
    <col min="13859" max="13859" width="15.85546875" style="39" customWidth="1"/>
    <col min="13860" max="13860" width="20.5703125" style="39" customWidth="1"/>
    <col min="13861" max="13861" width="23" style="39" customWidth="1"/>
    <col min="13862" max="13862" width="14.140625" style="39" customWidth="1"/>
    <col min="13863" max="13863" width="28.85546875" style="39" customWidth="1"/>
    <col min="13864" max="13864" width="13.140625" style="39" customWidth="1"/>
    <col min="13865" max="13865" width="10.28515625" style="39" customWidth="1"/>
    <col min="13866" max="13866" width="20.140625" style="39" customWidth="1"/>
    <col min="13867" max="13867" width="15" style="39" customWidth="1"/>
    <col min="13868" max="13868" width="11.7109375" style="39" customWidth="1"/>
    <col min="13869" max="13869" width="21" style="39" customWidth="1"/>
    <col min="13870" max="13870" width="21.5703125" style="39" customWidth="1"/>
    <col min="13871" max="13871" width="23.140625" style="39" customWidth="1"/>
    <col min="13872" max="13872" width="9" style="39" customWidth="1"/>
    <col min="13873" max="13873" width="20.5703125" style="39" customWidth="1"/>
    <col min="13874" max="13874" width="20.85546875" style="39" customWidth="1"/>
    <col min="13875" max="13875" width="26.140625" style="39" customWidth="1"/>
    <col min="13876" max="13876" width="13.7109375" style="39" customWidth="1"/>
    <col min="13877" max="14100" width="9.140625" style="39"/>
    <col min="14101" max="14101" width="18.85546875" style="39" customWidth="1"/>
    <col min="14102" max="14102" width="14.7109375" style="39" customWidth="1"/>
    <col min="14103" max="14103" width="46.42578125" style="39" customWidth="1"/>
    <col min="14104" max="14104" width="19.7109375" style="39" customWidth="1"/>
    <col min="14105" max="14105" width="15.85546875" style="39" customWidth="1"/>
    <col min="14106" max="14106" width="19.42578125" style="39" customWidth="1"/>
    <col min="14107" max="14107" width="7.85546875" style="39" customWidth="1"/>
    <col min="14108" max="14108" width="14.5703125" style="39" customWidth="1"/>
    <col min="14109" max="14109" width="20.140625" style="39" customWidth="1"/>
    <col min="14110" max="14110" width="24.85546875" style="39" customWidth="1"/>
    <col min="14111" max="14111" width="24.5703125" style="39" customWidth="1"/>
    <col min="14112" max="14112" width="20.5703125" style="39" customWidth="1"/>
    <col min="14113" max="14113" width="14.140625" style="39" customWidth="1"/>
    <col min="14114" max="14114" width="24.5703125" style="39" customWidth="1"/>
    <col min="14115" max="14115" width="15.85546875" style="39" customWidth="1"/>
    <col min="14116" max="14116" width="20.5703125" style="39" customWidth="1"/>
    <col min="14117" max="14117" width="23" style="39" customWidth="1"/>
    <col min="14118" max="14118" width="14.140625" style="39" customWidth="1"/>
    <col min="14119" max="14119" width="28.85546875" style="39" customWidth="1"/>
    <col min="14120" max="14120" width="13.140625" style="39" customWidth="1"/>
    <col min="14121" max="14121" width="10.28515625" style="39" customWidth="1"/>
    <col min="14122" max="14122" width="20.140625" style="39" customWidth="1"/>
    <col min="14123" max="14123" width="15" style="39" customWidth="1"/>
    <col min="14124" max="14124" width="11.7109375" style="39" customWidth="1"/>
    <col min="14125" max="14125" width="21" style="39" customWidth="1"/>
    <col min="14126" max="14126" width="21.5703125" style="39" customWidth="1"/>
    <col min="14127" max="14127" width="23.140625" style="39" customWidth="1"/>
    <col min="14128" max="14128" width="9" style="39" customWidth="1"/>
    <col min="14129" max="14129" width="20.5703125" style="39" customWidth="1"/>
    <col min="14130" max="14130" width="20.85546875" style="39" customWidth="1"/>
    <col min="14131" max="14131" width="26.140625" style="39" customWidth="1"/>
    <col min="14132" max="14132" width="13.7109375" style="39" customWidth="1"/>
    <col min="14133" max="14356" width="9.140625" style="39"/>
    <col min="14357" max="14357" width="18.85546875" style="39" customWidth="1"/>
    <col min="14358" max="14358" width="14.7109375" style="39" customWidth="1"/>
    <col min="14359" max="14359" width="46.42578125" style="39" customWidth="1"/>
    <col min="14360" max="14360" width="19.7109375" style="39" customWidth="1"/>
    <col min="14361" max="14361" width="15.85546875" style="39" customWidth="1"/>
    <col min="14362" max="14362" width="19.42578125" style="39" customWidth="1"/>
    <col min="14363" max="14363" width="7.85546875" style="39" customWidth="1"/>
    <col min="14364" max="14364" width="14.5703125" style="39" customWidth="1"/>
    <col min="14365" max="14365" width="20.140625" style="39" customWidth="1"/>
    <col min="14366" max="14366" width="24.85546875" style="39" customWidth="1"/>
    <col min="14367" max="14367" width="24.5703125" style="39" customWidth="1"/>
    <col min="14368" max="14368" width="20.5703125" style="39" customWidth="1"/>
    <col min="14369" max="14369" width="14.140625" style="39" customWidth="1"/>
    <col min="14370" max="14370" width="24.5703125" style="39" customWidth="1"/>
    <col min="14371" max="14371" width="15.85546875" style="39" customWidth="1"/>
    <col min="14372" max="14372" width="20.5703125" style="39" customWidth="1"/>
    <col min="14373" max="14373" width="23" style="39" customWidth="1"/>
    <col min="14374" max="14374" width="14.140625" style="39" customWidth="1"/>
    <col min="14375" max="14375" width="28.85546875" style="39" customWidth="1"/>
    <col min="14376" max="14376" width="13.140625" style="39" customWidth="1"/>
    <col min="14377" max="14377" width="10.28515625" style="39" customWidth="1"/>
    <col min="14378" max="14378" width="20.140625" style="39" customWidth="1"/>
    <col min="14379" max="14379" width="15" style="39" customWidth="1"/>
    <col min="14380" max="14380" width="11.7109375" style="39" customWidth="1"/>
    <col min="14381" max="14381" width="21" style="39" customWidth="1"/>
    <col min="14382" max="14382" width="21.5703125" style="39" customWidth="1"/>
    <col min="14383" max="14383" width="23.140625" style="39" customWidth="1"/>
    <col min="14384" max="14384" width="9" style="39" customWidth="1"/>
    <col min="14385" max="14385" width="20.5703125" style="39" customWidth="1"/>
    <col min="14386" max="14386" width="20.85546875" style="39" customWidth="1"/>
    <col min="14387" max="14387" width="26.140625" style="39" customWidth="1"/>
    <col min="14388" max="14388" width="13.7109375" style="39" customWidth="1"/>
    <col min="14389" max="14612" width="9.140625" style="39"/>
    <col min="14613" max="14613" width="18.85546875" style="39" customWidth="1"/>
    <col min="14614" max="14614" width="14.7109375" style="39" customWidth="1"/>
    <col min="14615" max="14615" width="46.42578125" style="39" customWidth="1"/>
    <col min="14616" max="14616" width="19.7109375" style="39" customWidth="1"/>
    <col min="14617" max="14617" width="15.85546875" style="39" customWidth="1"/>
    <col min="14618" max="14618" width="19.42578125" style="39" customWidth="1"/>
    <col min="14619" max="14619" width="7.85546875" style="39" customWidth="1"/>
    <col min="14620" max="14620" width="14.5703125" style="39" customWidth="1"/>
    <col min="14621" max="14621" width="20.140625" style="39" customWidth="1"/>
    <col min="14622" max="14622" width="24.85546875" style="39" customWidth="1"/>
    <col min="14623" max="14623" width="24.5703125" style="39" customWidth="1"/>
    <col min="14624" max="14624" width="20.5703125" style="39" customWidth="1"/>
    <col min="14625" max="14625" width="14.140625" style="39" customWidth="1"/>
    <col min="14626" max="14626" width="24.5703125" style="39" customWidth="1"/>
    <col min="14627" max="14627" width="15.85546875" style="39" customWidth="1"/>
    <col min="14628" max="14628" width="20.5703125" style="39" customWidth="1"/>
    <col min="14629" max="14629" width="23" style="39" customWidth="1"/>
    <col min="14630" max="14630" width="14.140625" style="39" customWidth="1"/>
    <col min="14631" max="14631" width="28.85546875" style="39" customWidth="1"/>
    <col min="14632" max="14632" width="13.140625" style="39" customWidth="1"/>
    <col min="14633" max="14633" width="10.28515625" style="39" customWidth="1"/>
    <col min="14634" max="14634" width="20.140625" style="39" customWidth="1"/>
    <col min="14635" max="14635" width="15" style="39" customWidth="1"/>
    <col min="14636" max="14636" width="11.7109375" style="39" customWidth="1"/>
    <col min="14637" max="14637" width="21" style="39" customWidth="1"/>
    <col min="14638" max="14638" width="21.5703125" style="39" customWidth="1"/>
    <col min="14639" max="14639" width="23.140625" style="39" customWidth="1"/>
    <col min="14640" max="14640" width="9" style="39" customWidth="1"/>
    <col min="14641" max="14641" width="20.5703125" style="39" customWidth="1"/>
    <col min="14642" max="14642" width="20.85546875" style="39" customWidth="1"/>
    <col min="14643" max="14643" width="26.140625" style="39" customWidth="1"/>
    <col min="14644" max="14644" width="13.7109375" style="39" customWidth="1"/>
    <col min="14645" max="14868" width="9.140625" style="39"/>
    <col min="14869" max="14869" width="18.85546875" style="39" customWidth="1"/>
    <col min="14870" max="14870" width="14.7109375" style="39" customWidth="1"/>
    <col min="14871" max="14871" width="46.42578125" style="39" customWidth="1"/>
    <col min="14872" max="14872" width="19.7109375" style="39" customWidth="1"/>
    <col min="14873" max="14873" width="15.85546875" style="39" customWidth="1"/>
    <col min="14874" max="14874" width="19.42578125" style="39" customWidth="1"/>
    <col min="14875" max="14875" width="7.85546875" style="39" customWidth="1"/>
    <col min="14876" max="14876" width="14.5703125" style="39" customWidth="1"/>
    <col min="14877" max="14877" width="20.140625" style="39" customWidth="1"/>
    <col min="14878" max="14878" width="24.85546875" style="39" customWidth="1"/>
    <col min="14879" max="14879" width="24.5703125" style="39" customWidth="1"/>
    <col min="14880" max="14880" width="20.5703125" style="39" customWidth="1"/>
    <col min="14881" max="14881" width="14.140625" style="39" customWidth="1"/>
    <col min="14882" max="14882" width="24.5703125" style="39" customWidth="1"/>
    <col min="14883" max="14883" width="15.85546875" style="39" customWidth="1"/>
    <col min="14884" max="14884" width="20.5703125" style="39" customWidth="1"/>
    <col min="14885" max="14885" width="23" style="39" customWidth="1"/>
    <col min="14886" max="14886" width="14.140625" style="39" customWidth="1"/>
    <col min="14887" max="14887" width="28.85546875" style="39" customWidth="1"/>
    <col min="14888" max="14888" width="13.140625" style="39" customWidth="1"/>
    <col min="14889" max="14889" width="10.28515625" style="39" customWidth="1"/>
    <col min="14890" max="14890" width="20.140625" style="39" customWidth="1"/>
    <col min="14891" max="14891" width="15" style="39" customWidth="1"/>
    <col min="14892" max="14892" width="11.7109375" style="39" customWidth="1"/>
    <col min="14893" max="14893" width="21" style="39" customWidth="1"/>
    <col min="14894" max="14894" width="21.5703125" style="39" customWidth="1"/>
    <col min="14895" max="14895" width="23.140625" style="39" customWidth="1"/>
    <col min="14896" max="14896" width="9" style="39" customWidth="1"/>
    <col min="14897" max="14897" width="20.5703125" style="39" customWidth="1"/>
    <col min="14898" max="14898" width="20.85546875" style="39" customWidth="1"/>
    <col min="14899" max="14899" width="26.140625" style="39" customWidth="1"/>
    <col min="14900" max="14900" width="13.7109375" style="39" customWidth="1"/>
    <col min="14901" max="15124" width="9.140625" style="39"/>
    <col min="15125" max="15125" width="18.85546875" style="39" customWidth="1"/>
    <col min="15126" max="15126" width="14.7109375" style="39" customWidth="1"/>
    <col min="15127" max="15127" width="46.42578125" style="39" customWidth="1"/>
    <col min="15128" max="15128" width="19.7109375" style="39" customWidth="1"/>
    <col min="15129" max="15129" width="15.85546875" style="39" customWidth="1"/>
    <col min="15130" max="15130" width="19.42578125" style="39" customWidth="1"/>
    <col min="15131" max="15131" width="7.85546875" style="39" customWidth="1"/>
    <col min="15132" max="15132" width="14.5703125" style="39" customWidth="1"/>
    <col min="15133" max="15133" width="20.140625" style="39" customWidth="1"/>
    <col min="15134" max="15134" width="24.85546875" style="39" customWidth="1"/>
    <col min="15135" max="15135" width="24.5703125" style="39" customWidth="1"/>
    <col min="15136" max="15136" width="20.5703125" style="39" customWidth="1"/>
    <col min="15137" max="15137" width="14.140625" style="39" customWidth="1"/>
    <col min="15138" max="15138" width="24.5703125" style="39" customWidth="1"/>
    <col min="15139" max="15139" width="15.85546875" style="39" customWidth="1"/>
    <col min="15140" max="15140" width="20.5703125" style="39" customWidth="1"/>
    <col min="15141" max="15141" width="23" style="39" customWidth="1"/>
    <col min="15142" max="15142" width="14.140625" style="39" customWidth="1"/>
    <col min="15143" max="15143" width="28.85546875" style="39" customWidth="1"/>
    <col min="15144" max="15144" width="13.140625" style="39" customWidth="1"/>
    <col min="15145" max="15145" width="10.28515625" style="39" customWidth="1"/>
    <col min="15146" max="15146" width="20.140625" style="39" customWidth="1"/>
    <col min="15147" max="15147" width="15" style="39" customWidth="1"/>
    <col min="15148" max="15148" width="11.7109375" style="39" customWidth="1"/>
    <col min="15149" max="15149" width="21" style="39" customWidth="1"/>
    <col min="15150" max="15150" width="21.5703125" style="39" customWidth="1"/>
    <col min="15151" max="15151" width="23.140625" style="39" customWidth="1"/>
    <col min="15152" max="15152" width="9" style="39" customWidth="1"/>
    <col min="15153" max="15153" width="20.5703125" style="39" customWidth="1"/>
    <col min="15154" max="15154" width="20.85546875" style="39" customWidth="1"/>
    <col min="15155" max="15155" width="26.140625" style="39" customWidth="1"/>
    <col min="15156" max="15156" width="13.7109375" style="39" customWidth="1"/>
    <col min="15157" max="15380" width="9.140625" style="39"/>
    <col min="15381" max="15381" width="18.85546875" style="39" customWidth="1"/>
    <col min="15382" max="15382" width="14.7109375" style="39" customWidth="1"/>
    <col min="15383" max="15383" width="46.42578125" style="39" customWidth="1"/>
    <col min="15384" max="15384" width="19.7109375" style="39" customWidth="1"/>
    <col min="15385" max="15385" width="15.85546875" style="39" customWidth="1"/>
    <col min="15386" max="15386" width="19.42578125" style="39" customWidth="1"/>
    <col min="15387" max="15387" width="7.85546875" style="39" customWidth="1"/>
    <col min="15388" max="15388" width="14.5703125" style="39" customWidth="1"/>
    <col min="15389" max="15389" width="20.140625" style="39" customWidth="1"/>
    <col min="15390" max="15390" width="24.85546875" style="39" customWidth="1"/>
    <col min="15391" max="15391" width="24.5703125" style="39" customWidth="1"/>
    <col min="15392" max="15392" width="20.5703125" style="39" customWidth="1"/>
    <col min="15393" max="15393" width="14.140625" style="39" customWidth="1"/>
    <col min="15394" max="15394" width="24.5703125" style="39" customWidth="1"/>
    <col min="15395" max="15395" width="15.85546875" style="39" customWidth="1"/>
    <col min="15396" max="15396" width="20.5703125" style="39" customWidth="1"/>
    <col min="15397" max="15397" width="23" style="39" customWidth="1"/>
    <col min="15398" max="15398" width="14.140625" style="39" customWidth="1"/>
    <col min="15399" max="15399" width="28.85546875" style="39" customWidth="1"/>
    <col min="15400" max="15400" width="13.140625" style="39" customWidth="1"/>
    <col min="15401" max="15401" width="10.28515625" style="39" customWidth="1"/>
    <col min="15402" max="15402" width="20.140625" style="39" customWidth="1"/>
    <col min="15403" max="15403" width="15" style="39" customWidth="1"/>
    <col min="15404" max="15404" width="11.7109375" style="39" customWidth="1"/>
    <col min="15405" max="15405" width="21" style="39" customWidth="1"/>
    <col min="15406" max="15406" width="21.5703125" style="39" customWidth="1"/>
    <col min="15407" max="15407" width="23.140625" style="39" customWidth="1"/>
    <col min="15408" max="15408" width="9" style="39" customWidth="1"/>
    <col min="15409" max="15409" width="20.5703125" style="39" customWidth="1"/>
    <col min="15410" max="15410" width="20.85546875" style="39" customWidth="1"/>
    <col min="15411" max="15411" width="26.140625" style="39" customWidth="1"/>
    <col min="15412" max="15412" width="13.7109375" style="39" customWidth="1"/>
    <col min="15413" max="16384" width="9.140625" style="39"/>
  </cols>
  <sheetData>
    <row r="1" spans="1:6" ht="42.75" customHeight="1" x14ac:dyDescent="0.25">
      <c r="A1" s="170"/>
      <c r="B1" s="170"/>
      <c r="C1" s="170"/>
      <c r="D1" s="171" t="s">
        <v>1460</v>
      </c>
      <c r="E1" s="172"/>
      <c r="F1" s="172"/>
    </row>
    <row r="2" spans="1:6" ht="73.5" customHeight="1" x14ac:dyDescent="0.25">
      <c r="A2" s="173" t="s">
        <v>1461</v>
      </c>
      <c r="B2" s="173"/>
      <c r="C2" s="173"/>
      <c r="D2" s="173"/>
      <c r="E2" s="173"/>
      <c r="F2" s="173"/>
    </row>
    <row r="3" spans="1:6" ht="43.5" customHeight="1" x14ac:dyDescent="0.25">
      <c r="A3" s="38" t="s">
        <v>316</v>
      </c>
      <c r="B3" s="38" t="s">
        <v>306</v>
      </c>
      <c r="C3" s="38" t="s">
        <v>317</v>
      </c>
      <c r="D3" s="38" t="s">
        <v>318</v>
      </c>
      <c r="E3" s="38" t="s">
        <v>319</v>
      </c>
      <c r="F3" s="38" t="s">
        <v>320</v>
      </c>
    </row>
    <row r="4" spans="1:6" ht="18" customHeight="1" x14ac:dyDescent="0.25">
      <c r="A4" s="56" t="s">
        <v>579</v>
      </c>
      <c r="B4" s="44" t="s">
        <v>955</v>
      </c>
      <c r="C4" s="49">
        <v>0.01</v>
      </c>
      <c r="D4" s="49">
        <v>0.01</v>
      </c>
      <c r="E4" s="49">
        <v>0</v>
      </c>
      <c r="F4" s="53">
        <v>32509</v>
      </c>
    </row>
    <row r="5" spans="1:6" ht="26.25" customHeight="1" x14ac:dyDescent="0.25">
      <c r="A5" s="56" t="s">
        <v>1121</v>
      </c>
      <c r="B5" s="44" t="s">
        <v>580</v>
      </c>
      <c r="C5" s="49">
        <v>0.26</v>
      </c>
      <c r="D5" s="49">
        <v>0.26</v>
      </c>
      <c r="E5" s="49">
        <v>0</v>
      </c>
      <c r="F5" s="53">
        <v>30682</v>
      </c>
    </row>
    <row r="6" spans="1:6" ht="27.75" customHeight="1" x14ac:dyDescent="0.25">
      <c r="A6" s="56" t="s">
        <v>581</v>
      </c>
      <c r="B6" s="44" t="s">
        <v>582</v>
      </c>
      <c r="C6" s="49">
        <v>0.01</v>
      </c>
      <c r="D6" s="49">
        <v>0.01</v>
      </c>
      <c r="E6" s="49">
        <v>0</v>
      </c>
      <c r="F6" s="53">
        <v>26299</v>
      </c>
    </row>
    <row r="7" spans="1:6" ht="24" customHeight="1" x14ac:dyDescent="0.25">
      <c r="A7" s="56" t="s">
        <v>583</v>
      </c>
      <c r="B7" s="44" t="s">
        <v>297</v>
      </c>
      <c r="C7" s="49">
        <v>0.01</v>
      </c>
      <c r="D7" s="49">
        <v>0.01</v>
      </c>
      <c r="E7" s="49">
        <v>0</v>
      </c>
      <c r="F7" s="53">
        <v>26299</v>
      </c>
    </row>
    <row r="8" spans="1:6" ht="22.5" customHeight="1" x14ac:dyDescent="0.25">
      <c r="A8" s="56" t="s">
        <v>584</v>
      </c>
      <c r="B8" s="44" t="s">
        <v>59</v>
      </c>
      <c r="C8" s="49">
        <v>0.01</v>
      </c>
      <c r="D8" s="49">
        <v>0.01</v>
      </c>
      <c r="E8" s="49">
        <v>0</v>
      </c>
      <c r="F8" s="53">
        <v>18264</v>
      </c>
    </row>
    <row r="9" spans="1:6" ht="24.75" customHeight="1" x14ac:dyDescent="0.25">
      <c r="A9" s="56" t="s">
        <v>585</v>
      </c>
      <c r="B9" s="44" t="s">
        <v>298</v>
      </c>
      <c r="C9" s="49">
        <v>0.01</v>
      </c>
      <c r="D9" s="49">
        <v>0.01</v>
      </c>
      <c r="E9" s="49">
        <v>0</v>
      </c>
      <c r="F9" s="53">
        <v>24838</v>
      </c>
    </row>
    <row r="10" spans="1:6" ht="26.25" customHeight="1" x14ac:dyDescent="0.25">
      <c r="A10" s="56" t="s">
        <v>586</v>
      </c>
      <c r="B10" s="44" t="s">
        <v>299</v>
      </c>
      <c r="C10" s="49">
        <v>0.01</v>
      </c>
      <c r="D10" s="49">
        <v>0.01</v>
      </c>
      <c r="E10" s="49">
        <v>0</v>
      </c>
      <c r="F10" s="53">
        <v>35796</v>
      </c>
    </row>
    <row r="11" spans="1:6" ht="24.75" customHeight="1" x14ac:dyDescent="0.25">
      <c r="A11" s="56" t="s">
        <v>587</v>
      </c>
      <c r="B11" s="44" t="s">
        <v>300</v>
      </c>
      <c r="C11" s="49">
        <v>0.01</v>
      </c>
      <c r="D11" s="49">
        <v>0.01</v>
      </c>
      <c r="E11" s="49">
        <v>0</v>
      </c>
      <c r="F11" s="53">
        <v>38718</v>
      </c>
    </row>
    <row r="12" spans="1:6" ht="28.5" customHeight="1" x14ac:dyDescent="0.25">
      <c r="A12" s="56" t="s">
        <v>588</v>
      </c>
      <c r="B12" s="44" t="s">
        <v>589</v>
      </c>
      <c r="C12" s="49">
        <v>30266934</v>
      </c>
      <c r="D12" s="49">
        <v>1309528.6399999999</v>
      </c>
      <c r="E12" s="49">
        <v>28957405.359999999</v>
      </c>
      <c r="F12" s="53">
        <v>42005</v>
      </c>
    </row>
    <row r="13" spans="1:6" ht="18" customHeight="1" x14ac:dyDescent="0.25">
      <c r="A13" s="56" t="s">
        <v>590</v>
      </c>
      <c r="B13" s="44" t="s">
        <v>591</v>
      </c>
      <c r="C13" s="49">
        <v>46153963</v>
      </c>
      <c r="D13" s="49">
        <v>1987604.13</v>
      </c>
      <c r="E13" s="49">
        <v>44166358.869999997</v>
      </c>
      <c r="F13" s="53">
        <v>42736</v>
      </c>
    </row>
    <row r="14" spans="1:6" ht="18" customHeight="1" x14ac:dyDescent="0.25">
      <c r="A14" s="56" t="s">
        <v>592</v>
      </c>
      <c r="B14" s="44" t="s">
        <v>593</v>
      </c>
      <c r="C14" s="49">
        <v>3071407</v>
      </c>
      <c r="D14" s="49">
        <v>355733.74</v>
      </c>
      <c r="E14" s="49">
        <v>2715673.26</v>
      </c>
      <c r="F14" s="53">
        <v>43101</v>
      </c>
    </row>
    <row r="15" spans="1:6" ht="27" customHeight="1" x14ac:dyDescent="0.25">
      <c r="A15" s="56" t="s">
        <v>594</v>
      </c>
      <c r="B15" s="44" t="s">
        <v>215</v>
      </c>
      <c r="C15" s="49">
        <v>0.01</v>
      </c>
      <c r="D15" s="49">
        <v>0.01</v>
      </c>
      <c r="E15" s="49">
        <v>0</v>
      </c>
      <c r="F15" s="53">
        <v>39448</v>
      </c>
    </row>
    <row r="16" spans="1:6" ht="18" customHeight="1" x14ac:dyDescent="0.25">
      <c r="A16" s="56" t="s">
        <v>1122</v>
      </c>
      <c r="B16" s="44" t="s">
        <v>595</v>
      </c>
      <c r="C16" s="49">
        <v>0.03</v>
      </c>
      <c r="D16" s="49">
        <v>0.03</v>
      </c>
      <c r="E16" s="49">
        <v>0</v>
      </c>
      <c r="F16" s="53">
        <v>33604</v>
      </c>
    </row>
    <row r="17" spans="1:6" ht="18" customHeight="1" x14ac:dyDescent="0.25">
      <c r="A17" s="56" t="s">
        <v>596</v>
      </c>
      <c r="B17" s="44" t="s">
        <v>597</v>
      </c>
      <c r="C17" s="49">
        <v>0.01</v>
      </c>
      <c r="D17" s="49">
        <v>0.01</v>
      </c>
      <c r="E17" s="49">
        <v>0</v>
      </c>
      <c r="F17" s="53">
        <v>36161</v>
      </c>
    </row>
    <row r="18" spans="1:6" ht="32.25" customHeight="1" x14ac:dyDescent="0.25">
      <c r="A18" s="56" t="s">
        <v>598</v>
      </c>
      <c r="B18" s="44" t="s">
        <v>599</v>
      </c>
      <c r="C18" s="49">
        <v>0.01</v>
      </c>
      <c r="D18" s="49">
        <v>0.01</v>
      </c>
      <c r="E18" s="49">
        <v>0</v>
      </c>
      <c r="F18" s="53">
        <v>21916</v>
      </c>
    </row>
    <row r="19" spans="1:6" ht="18" customHeight="1" x14ac:dyDescent="0.25">
      <c r="A19" s="56" t="s">
        <v>600</v>
      </c>
      <c r="B19" s="44" t="s">
        <v>227</v>
      </c>
      <c r="C19" s="49">
        <v>0.01</v>
      </c>
      <c r="D19" s="49">
        <v>0.01</v>
      </c>
      <c r="E19" s="49">
        <v>0</v>
      </c>
      <c r="F19" s="53">
        <v>21916</v>
      </c>
    </row>
    <row r="20" spans="1:6" ht="18" customHeight="1" x14ac:dyDescent="0.25">
      <c r="A20" s="56" t="s">
        <v>601</v>
      </c>
      <c r="B20" s="44" t="s">
        <v>296</v>
      </c>
      <c r="C20" s="49">
        <v>0.01</v>
      </c>
      <c r="D20" s="49">
        <v>0.01</v>
      </c>
      <c r="E20" s="49">
        <v>0</v>
      </c>
      <c r="F20" s="53">
        <v>42005</v>
      </c>
    </row>
    <row r="21" spans="1:6" ht="18" customHeight="1" x14ac:dyDescent="0.25">
      <c r="A21" s="56" t="s">
        <v>602</v>
      </c>
      <c r="B21" s="44" t="s">
        <v>595</v>
      </c>
      <c r="C21" s="49">
        <v>0.01</v>
      </c>
      <c r="D21" s="49">
        <v>0.01</v>
      </c>
      <c r="E21" s="49">
        <v>0</v>
      </c>
      <c r="F21" s="53">
        <v>43774</v>
      </c>
    </row>
    <row r="22" spans="1:6" ht="18" customHeight="1" x14ac:dyDescent="0.25">
      <c r="A22" s="56" t="s">
        <v>603</v>
      </c>
      <c r="B22" s="44" t="s">
        <v>67</v>
      </c>
      <c r="C22" s="49">
        <v>0.01</v>
      </c>
      <c r="D22" s="49">
        <v>0.01</v>
      </c>
      <c r="E22" s="49">
        <v>0</v>
      </c>
      <c r="F22" s="53">
        <v>35431</v>
      </c>
    </row>
    <row r="23" spans="1:6" ht="18" customHeight="1" x14ac:dyDescent="0.25">
      <c r="A23" s="56" t="s">
        <v>604</v>
      </c>
      <c r="B23" s="44" t="s">
        <v>63</v>
      </c>
      <c r="C23" s="49">
        <v>0.01</v>
      </c>
      <c r="D23" s="49">
        <v>0.01</v>
      </c>
      <c r="E23" s="49">
        <v>0</v>
      </c>
      <c r="F23" s="53">
        <v>18264</v>
      </c>
    </row>
    <row r="24" spans="1:6" ht="18" customHeight="1" x14ac:dyDescent="0.25">
      <c r="A24" s="56" t="s">
        <v>1123</v>
      </c>
      <c r="B24" s="44" t="s">
        <v>605</v>
      </c>
      <c r="C24" s="49">
        <v>0.02</v>
      </c>
      <c r="D24" s="49">
        <v>0.02</v>
      </c>
      <c r="E24" s="49">
        <v>0</v>
      </c>
      <c r="F24" s="53">
        <v>18264</v>
      </c>
    </row>
    <row r="25" spans="1:6" ht="18" customHeight="1" x14ac:dyDescent="0.25">
      <c r="A25" s="56" t="s">
        <v>606</v>
      </c>
      <c r="B25" s="44" t="s">
        <v>71</v>
      </c>
      <c r="C25" s="49">
        <v>0.01</v>
      </c>
      <c r="D25" s="49">
        <v>0.01</v>
      </c>
      <c r="E25" s="49">
        <v>0</v>
      </c>
      <c r="F25" s="53">
        <v>18264</v>
      </c>
    </row>
    <row r="26" spans="1:6" ht="23.25" customHeight="1" x14ac:dyDescent="0.25">
      <c r="A26" s="56" t="s">
        <v>607</v>
      </c>
      <c r="B26" s="44" t="s">
        <v>608</v>
      </c>
      <c r="C26" s="49">
        <v>0.01</v>
      </c>
      <c r="D26" s="49">
        <v>0.01</v>
      </c>
      <c r="E26" s="49">
        <v>0</v>
      </c>
      <c r="F26" s="53">
        <v>18264</v>
      </c>
    </row>
    <row r="27" spans="1:6" ht="27.75" customHeight="1" x14ac:dyDescent="0.25">
      <c r="A27" s="56" t="s">
        <v>1124</v>
      </c>
      <c r="B27" s="44" t="s">
        <v>609</v>
      </c>
      <c r="C27" s="49">
        <v>0.02</v>
      </c>
      <c r="D27" s="49">
        <v>0.02</v>
      </c>
      <c r="E27" s="49">
        <v>0</v>
      </c>
      <c r="F27" s="53">
        <v>37257</v>
      </c>
    </row>
    <row r="28" spans="1:6" ht="28.5" customHeight="1" x14ac:dyDescent="0.25">
      <c r="A28" s="56" t="s">
        <v>1125</v>
      </c>
      <c r="B28" s="44" t="s">
        <v>610</v>
      </c>
      <c r="C28" s="49">
        <v>0.03</v>
      </c>
      <c r="D28" s="49">
        <v>0.03</v>
      </c>
      <c r="E28" s="49">
        <v>0</v>
      </c>
      <c r="F28" s="53">
        <v>43774</v>
      </c>
    </row>
    <row r="29" spans="1:6" ht="22.5" customHeight="1" x14ac:dyDescent="0.25">
      <c r="A29" s="56" t="s">
        <v>611</v>
      </c>
      <c r="B29" s="44" t="s">
        <v>101</v>
      </c>
      <c r="C29" s="49">
        <v>0.01</v>
      </c>
      <c r="D29" s="49">
        <v>0.01</v>
      </c>
      <c r="E29" s="49">
        <v>0</v>
      </c>
      <c r="F29" s="53">
        <v>31048</v>
      </c>
    </row>
    <row r="30" spans="1:6" ht="29.25" customHeight="1" x14ac:dyDescent="0.25">
      <c r="A30" s="56" t="s">
        <v>612</v>
      </c>
      <c r="B30" s="44" t="s">
        <v>270</v>
      </c>
      <c r="C30" s="49">
        <v>703680</v>
      </c>
      <c r="D30" s="49">
        <v>340112</v>
      </c>
      <c r="E30" s="49">
        <v>363568</v>
      </c>
      <c r="F30" s="53">
        <v>32874</v>
      </c>
    </row>
    <row r="31" spans="1:6" ht="18" customHeight="1" x14ac:dyDescent="0.25">
      <c r="A31" s="56" t="s">
        <v>1126</v>
      </c>
      <c r="B31" s="44" t="s">
        <v>613</v>
      </c>
      <c r="C31" s="49">
        <v>288000</v>
      </c>
      <c r="D31" s="49">
        <v>115200</v>
      </c>
      <c r="E31" s="49">
        <v>172800</v>
      </c>
      <c r="F31" s="53">
        <v>42736</v>
      </c>
    </row>
    <row r="32" spans="1:6" ht="18" customHeight="1" x14ac:dyDescent="0.25">
      <c r="A32" s="56" t="s">
        <v>614</v>
      </c>
      <c r="B32" s="44" t="s">
        <v>224</v>
      </c>
      <c r="C32" s="49">
        <v>0.01</v>
      </c>
      <c r="D32" s="49">
        <v>0.01</v>
      </c>
      <c r="E32" s="49">
        <v>0</v>
      </c>
      <c r="F32" s="53">
        <v>43774</v>
      </c>
    </row>
    <row r="33" spans="1:6" ht="18" customHeight="1" x14ac:dyDescent="0.25">
      <c r="A33" s="56" t="s">
        <v>615</v>
      </c>
      <c r="B33" s="44" t="s">
        <v>55</v>
      </c>
      <c r="C33" s="49">
        <v>0.01</v>
      </c>
      <c r="D33" s="49">
        <v>0.01</v>
      </c>
      <c r="E33" s="49">
        <v>0</v>
      </c>
      <c r="F33" s="53">
        <v>24838</v>
      </c>
    </row>
    <row r="34" spans="1:6" ht="18" customHeight="1" x14ac:dyDescent="0.25">
      <c r="A34" s="56" t="s">
        <v>616</v>
      </c>
      <c r="B34" s="44" t="s">
        <v>56</v>
      </c>
      <c r="C34" s="49">
        <v>0.01</v>
      </c>
      <c r="D34" s="49">
        <v>0.01</v>
      </c>
      <c r="E34" s="49">
        <v>0</v>
      </c>
      <c r="F34" s="53">
        <v>18264</v>
      </c>
    </row>
    <row r="35" spans="1:6" ht="18" customHeight="1" x14ac:dyDescent="0.25">
      <c r="A35" s="56" t="s">
        <v>617</v>
      </c>
      <c r="B35" s="44" t="s">
        <v>618</v>
      </c>
      <c r="C35" s="49">
        <v>0.01</v>
      </c>
      <c r="D35" s="49">
        <v>0.01</v>
      </c>
      <c r="E35" s="49">
        <v>0</v>
      </c>
      <c r="F35" s="53">
        <v>32874</v>
      </c>
    </row>
    <row r="36" spans="1:6" ht="33" customHeight="1" x14ac:dyDescent="0.25">
      <c r="A36" s="56" t="s">
        <v>619</v>
      </c>
      <c r="B36" s="44" t="s">
        <v>301</v>
      </c>
      <c r="C36" s="49">
        <v>0.01</v>
      </c>
      <c r="D36" s="49">
        <v>0.01</v>
      </c>
      <c r="E36" s="49">
        <v>0</v>
      </c>
      <c r="F36" s="53">
        <v>43101</v>
      </c>
    </row>
    <row r="37" spans="1:6" ht="18" customHeight="1" x14ac:dyDescent="0.25">
      <c r="A37" s="56" t="s">
        <v>620</v>
      </c>
      <c r="B37" s="44" t="s">
        <v>59</v>
      </c>
      <c r="C37" s="49">
        <v>0.01</v>
      </c>
      <c r="D37" s="49">
        <v>0.01</v>
      </c>
      <c r="E37" s="49">
        <v>0</v>
      </c>
      <c r="F37" s="53">
        <v>18264</v>
      </c>
    </row>
    <row r="38" spans="1:6" ht="27.75" customHeight="1" x14ac:dyDescent="0.25">
      <c r="A38" s="56" t="s">
        <v>621</v>
      </c>
      <c r="B38" s="44" t="s">
        <v>278</v>
      </c>
      <c r="C38" s="49">
        <v>0.01</v>
      </c>
      <c r="D38" s="49">
        <v>0.01</v>
      </c>
      <c r="E38" s="49">
        <v>0</v>
      </c>
      <c r="F38" s="53">
        <v>33239</v>
      </c>
    </row>
    <row r="39" spans="1:6" ht="18" customHeight="1" x14ac:dyDescent="0.25">
      <c r="A39" s="56" t="s">
        <v>1127</v>
      </c>
      <c r="B39" s="44" t="s">
        <v>622</v>
      </c>
      <c r="C39" s="49">
        <v>0.04</v>
      </c>
      <c r="D39" s="49">
        <v>0.04</v>
      </c>
      <c r="E39" s="49">
        <v>0</v>
      </c>
      <c r="F39" s="53">
        <v>18264</v>
      </c>
    </row>
    <row r="40" spans="1:6" ht="33.75" customHeight="1" x14ac:dyDescent="0.25">
      <c r="A40" s="56" t="s">
        <v>623</v>
      </c>
      <c r="B40" s="44" t="s">
        <v>220</v>
      </c>
      <c r="C40" s="49">
        <v>0.01</v>
      </c>
      <c r="D40" s="49">
        <v>0.01</v>
      </c>
      <c r="E40" s="49">
        <v>0</v>
      </c>
      <c r="F40" s="53">
        <v>42005</v>
      </c>
    </row>
    <row r="41" spans="1:6" ht="39" customHeight="1" x14ac:dyDescent="0.25">
      <c r="A41" s="56" t="s">
        <v>624</v>
      </c>
      <c r="B41" s="44" t="s">
        <v>285</v>
      </c>
      <c r="C41" s="49">
        <v>385999134</v>
      </c>
      <c r="D41" s="49">
        <v>289499350.5</v>
      </c>
      <c r="E41" s="49">
        <v>96499783.5</v>
      </c>
      <c r="F41" s="53">
        <v>37987</v>
      </c>
    </row>
    <row r="42" spans="1:6" ht="33.75" customHeight="1" x14ac:dyDescent="0.25">
      <c r="A42" s="56" t="s">
        <v>625</v>
      </c>
      <c r="B42" s="44" t="s">
        <v>280</v>
      </c>
      <c r="C42" s="49">
        <v>0.01</v>
      </c>
      <c r="D42" s="49">
        <v>0.01</v>
      </c>
      <c r="E42" s="49">
        <v>0</v>
      </c>
      <c r="F42" s="53">
        <v>18264</v>
      </c>
    </row>
    <row r="43" spans="1:6" ht="33.75" customHeight="1" x14ac:dyDescent="0.25">
      <c r="A43" s="56" t="s">
        <v>626</v>
      </c>
      <c r="B43" s="44" t="s">
        <v>627</v>
      </c>
      <c r="C43" s="49">
        <v>0.01</v>
      </c>
      <c r="D43" s="49">
        <v>0.01</v>
      </c>
      <c r="E43" s="49">
        <v>0</v>
      </c>
      <c r="F43" s="53">
        <v>18264</v>
      </c>
    </row>
    <row r="44" spans="1:6" ht="33.75" customHeight="1" x14ac:dyDescent="0.25">
      <c r="A44" s="56" t="s">
        <v>628</v>
      </c>
      <c r="B44" s="44" t="s">
        <v>593</v>
      </c>
      <c r="C44" s="49">
        <v>3071407</v>
      </c>
      <c r="D44" s="49">
        <v>355733.74</v>
      </c>
      <c r="E44" s="49">
        <v>2715673.26</v>
      </c>
      <c r="F44" s="53">
        <v>43101</v>
      </c>
    </row>
    <row r="45" spans="1:6" ht="33.75" customHeight="1" x14ac:dyDescent="0.25">
      <c r="A45" s="56" t="s">
        <v>629</v>
      </c>
      <c r="B45" s="44" t="s">
        <v>630</v>
      </c>
      <c r="C45" s="49">
        <v>5516578</v>
      </c>
      <c r="D45" s="49">
        <v>274157.09000000003</v>
      </c>
      <c r="E45" s="49">
        <v>5242420.91</v>
      </c>
      <c r="F45" s="53">
        <v>43101</v>
      </c>
    </row>
    <row r="46" spans="1:6" ht="33.75" customHeight="1" x14ac:dyDescent="0.25">
      <c r="A46" s="56" t="s">
        <v>631</v>
      </c>
      <c r="B46" s="44" t="s">
        <v>281</v>
      </c>
      <c r="C46" s="49">
        <v>0.01</v>
      </c>
      <c r="D46" s="49">
        <v>0.01</v>
      </c>
      <c r="E46" s="49">
        <v>0</v>
      </c>
      <c r="F46" s="53">
        <v>32143</v>
      </c>
    </row>
    <row r="47" spans="1:6" ht="18" customHeight="1" x14ac:dyDescent="0.25">
      <c r="A47" s="56" t="s">
        <v>632</v>
      </c>
      <c r="B47" s="44" t="s">
        <v>279</v>
      </c>
      <c r="C47" s="49">
        <v>0.01</v>
      </c>
      <c r="D47" s="49">
        <v>0.01</v>
      </c>
      <c r="E47" s="49">
        <v>0</v>
      </c>
      <c r="F47" s="53">
        <v>27395</v>
      </c>
    </row>
    <row r="48" spans="1:6" ht="18" customHeight="1" x14ac:dyDescent="0.25">
      <c r="A48" s="56" t="s">
        <v>633</v>
      </c>
      <c r="B48" s="44" t="s">
        <v>90</v>
      </c>
      <c r="C48" s="49">
        <v>0.01</v>
      </c>
      <c r="D48" s="49">
        <v>0.01</v>
      </c>
      <c r="E48" s="49">
        <v>0</v>
      </c>
      <c r="F48" s="53">
        <v>18264</v>
      </c>
    </row>
    <row r="49" spans="1:6" ht="41.25" customHeight="1" x14ac:dyDescent="0.25">
      <c r="A49" s="56" t="s">
        <v>634</v>
      </c>
      <c r="B49" s="44" t="s">
        <v>282</v>
      </c>
      <c r="C49" s="49">
        <v>0.01</v>
      </c>
      <c r="D49" s="49">
        <v>0.01</v>
      </c>
      <c r="E49" s="49">
        <v>0</v>
      </c>
      <c r="F49" s="53">
        <v>30682</v>
      </c>
    </row>
    <row r="50" spans="1:6" ht="41.25" customHeight="1" x14ac:dyDescent="0.25">
      <c r="A50" s="56" t="s">
        <v>635</v>
      </c>
      <c r="B50" s="44" t="s">
        <v>283</v>
      </c>
      <c r="C50" s="49">
        <v>0.01</v>
      </c>
      <c r="D50" s="49">
        <v>0.01</v>
      </c>
      <c r="E50" s="49">
        <v>0</v>
      </c>
      <c r="F50" s="53">
        <v>29587</v>
      </c>
    </row>
    <row r="51" spans="1:6" ht="41.25" customHeight="1" x14ac:dyDescent="0.25">
      <c r="A51" s="56" t="s">
        <v>636</v>
      </c>
      <c r="B51" s="44" t="s">
        <v>284</v>
      </c>
      <c r="C51" s="49">
        <v>0.01</v>
      </c>
      <c r="D51" s="49">
        <v>0.01</v>
      </c>
      <c r="E51" s="49">
        <v>0</v>
      </c>
      <c r="F51" s="53">
        <v>18264</v>
      </c>
    </row>
    <row r="52" spans="1:6" ht="18" customHeight="1" x14ac:dyDescent="0.25">
      <c r="A52" s="56" t="s">
        <v>637</v>
      </c>
      <c r="B52" s="44" t="s">
        <v>71</v>
      </c>
      <c r="C52" s="49">
        <v>0.01</v>
      </c>
      <c r="D52" s="49">
        <v>0.01</v>
      </c>
      <c r="E52" s="49">
        <v>0</v>
      </c>
      <c r="F52" s="53">
        <v>24473</v>
      </c>
    </row>
    <row r="53" spans="1:6" ht="36.75" customHeight="1" x14ac:dyDescent="0.25">
      <c r="A53" s="56" t="s">
        <v>638</v>
      </c>
      <c r="B53" s="44" t="s">
        <v>82</v>
      </c>
      <c r="C53" s="49">
        <v>0.01</v>
      </c>
      <c r="D53" s="49">
        <v>0.01</v>
      </c>
      <c r="E53" s="49">
        <v>0</v>
      </c>
      <c r="F53" s="53">
        <v>25569</v>
      </c>
    </row>
    <row r="54" spans="1:6" ht="30" customHeight="1" x14ac:dyDescent="0.25">
      <c r="A54" s="56" t="s">
        <v>639</v>
      </c>
      <c r="B54" s="44" t="s">
        <v>83</v>
      </c>
      <c r="C54" s="49">
        <v>0.01</v>
      </c>
      <c r="D54" s="49">
        <v>0.01</v>
      </c>
      <c r="E54" s="49">
        <v>0</v>
      </c>
      <c r="F54" s="53">
        <v>27395</v>
      </c>
    </row>
    <row r="55" spans="1:6" ht="18" customHeight="1" x14ac:dyDescent="0.25">
      <c r="A55" s="56" t="s">
        <v>640</v>
      </c>
      <c r="B55" s="44" t="s">
        <v>84</v>
      </c>
      <c r="C55" s="49">
        <v>0.01</v>
      </c>
      <c r="D55" s="49">
        <v>0.01</v>
      </c>
      <c r="E55" s="49">
        <v>0</v>
      </c>
      <c r="F55" s="53">
        <v>18264</v>
      </c>
    </row>
    <row r="56" spans="1:6" ht="18" customHeight="1" x14ac:dyDescent="0.25">
      <c r="A56" s="56" t="s">
        <v>641</v>
      </c>
      <c r="B56" s="44" t="s">
        <v>59</v>
      </c>
      <c r="C56" s="49">
        <v>0.01</v>
      </c>
      <c r="D56" s="49">
        <v>0.01</v>
      </c>
      <c r="E56" s="49">
        <v>0</v>
      </c>
      <c r="F56" s="53">
        <v>21916</v>
      </c>
    </row>
    <row r="57" spans="1:6" ht="18" customHeight="1" x14ac:dyDescent="0.25">
      <c r="A57" s="56" t="s">
        <v>642</v>
      </c>
      <c r="B57" s="44" t="s">
        <v>85</v>
      </c>
      <c r="C57" s="49">
        <v>81000</v>
      </c>
      <c r="D57" s="49">
        <v>16200</v>
      </c>
      <c r="E57" s="49">
        <v>64800</v>
      </c>
      <c r="F57" s="53">
        <v>42005</v>
      </c>
    </row>
    <row r="58" spans="1:6" ht="18" customHeight="1" x14ac:dyDescent="0.25">
      <c r="A58" s="56" t="s">
        <v>643</v>
      </c>
      <c r="B58" s="44" t="s">
        <v>644</v>
      </c>
      <c r="C58" s="49">
        <v>517500</v>
      </c>
      <c r="D58" s="49">
        <v>517500</v>
      </c>
      <c r="E58" s="49">
        <v>0</v>
      </c>
      <c r="F58" s="53">
        <v>42736</v>
      </c>
    </row>
    <row r="59" spans="1:6" ht="18" customHeight="1" x14ac:dyDescent="0.25">
      <c r="A59" s="56" t="s">
        <v>645</v>
      </c>
      <c r="B59" s="44" t="s">
        <v>646</v>
      </c>
      <c r="C59" s="49">
        <v>475200</v>
      </c>
      <c r="D59" s="49">
        <v>475200</v>
      </c>
      <c r="E59" s="49">
        <v>0</v>
      </c>
      <c r="F59" s="53">
        <v>42736</v>
      </c>
    </row>
    <row r="60" spans="1:6" ht="18" customHeight="1" x14ac:dyDescent="0.25">
      <c r="A60" s="56" t="s">
        <v>647</v>
      </c>
      <c r="B60" s="44" t="s">
        <v>57</v>
      </c>
      <c r="C60" s="49">
        <v>0.01</v>
      </c>
      <c r="D60" s="49">
        <v>0.01</v>
      </c>
      <c r="E60" s="49">
        <v>0</v>
      </c>
      <c r="F60" s="53">
        <v>18994</v>
      </c>
    </row>
    <row r="61" spans="1:6" ht="18" customHeight="1" x14ac:dyDescent="0.25">
      <c r="A61" s="56" t="s">
        <v>648</v>
      </c>
      <c r="B61" s="44" t="s">
        <v>58</v>
      </c>
      <c r="C61" s="49">
        <v>0.01</v>
      </c>
      <c r="D61" s="49">
        <v>0.01</v>
      </c>
      <c r="E61" s="49">
        <v>0</v>
      </c>
      <c r="F61" s="53">
        <v>18994</v>
      </c>
    </row>
    <row r="62" spans="1:6" ht="18" customHeight="1" x14ac:dyDescent="0.25">
      <c r="A62" s="56" t="s">
        <v>649</v>
      </c>
      <c r="B62" s="44" t="s">
        <v>59</v>
      </c>
      <c r="C62" s="49">
        <v>0.01</v>
      </c>
      <c r="D62" s="49">
        <v>0.01</v>
      </c>
      <c r="E62" s="49">
        <v>0</v>
      </c>
      <c r="F62" s="53">
        <v>18264</v>
      </c>
    </row>
    <row r="63" spans="1:6" ht="38.25" customHeight="1" x14ac:dyDescent="0.25">
      <c r="A63" s="56" t="s">
        <v>650</v>
      </c>
      <c r="B63" s="44" t="s">
        <v>272</v>
      </c>
      <c r="C63" s="49">
        <v>1937733</v>
      </c>
      <c r="D63" s="49">
        <v>1317658.44</v>
      </c>
      <c r="E63" s="49">
        <v>620074.56000000006</v>
      </c>
      <c r="F63" s="53">
        <v>18994</v>
      </c>
    </row>
    <row r="64" spans="1:6" ht="27.75" customHeight="1" x14ac:dyDescent="0.25">
      <c r="A64" s="56" t="s">
        <v>651</v>
      </c>
      <c r="B64" s="44" t="s">
        <v>60</v>
      </c>
      <c r="C64" s="49">
        <v>1253</v>
      </c>
      <c r="D64" s="49">
        <v>275.66000000000003</v>
      </c>
      <c r="E64" s="49">
        <v>977.34</v>
      </c>
      <c r="F64" s="53">
        <v>39814</v>
      </c>
    </row>
    <row r="65" spans="1:6" ht="18" customHeight="1" x14ac:dyDescent="0.25">
      <c r="A65" s="56" t="s">
        <v>652</v>
      </c>
      <c r="B65" s="44" t="s">
        <v>271</v>
      </c>
      <c r="C65" s="49">
        <v>176410</v>
      </c>
      <c r="D65" s="49">
        <v>13118.15</v>
      </c>
      <c r="E65" s="49">
        <v>163291.85</v>
      </c>
      <c r="F65" s="53">
        <v>43101</v>
      </c>
    </row>
    <row r="66" spans="1:6" ht="18" customHeight="1" x14ac:dyDescent="0.25">
      <c r="A66" s="56" t="s">
        <v>1128</v>
      </c>
      <c r="B66" s="44" t="s">
        <v>653</v>
      </c>
      <c r="C66" s="49">
        <v>100000</v>
      </c>
      <c r="D66" s="49">
        <v>10000</v>
      </c>
      <c r="E66" s="49">
        <v>90000</v>
      </c>
      <c r="F66" s="53">
        <v>43101</v>
      </c>
    </row>
    <row r="67" spans="1:6" ht="27" customHeight="1" x14ac:dyDescent="0.25">
      <c r="A67" s="56" t="s">
        <v>1076</v>
      </c>
      <c r="B67" s="44" t="s">
        <v>1075</v>
      </c>
      <c r="C67" s="49">
        <v>0.01</v>
      </c>
      <c r="D67" s="49">
        <v>0.01</v>
      </c>
      <c r="E67" s="49">
        <v>0</v>
      </c>
      <c r="F67" s="53"/>
    </row>
    <row r="68" spans="1:6" ht="45" customHeight="1" x14ac:dyDescent="0.25">
      <c r="A68" s="56" t="s">
        <v>654</v>
      </c>
      <c r="B68" s="44" t="s">
        <v>77</v>
      </c>
      <c r="C68" s="49">
        <v>0.01</v>
      </c>
      <c r="D68" s="49">
        <v>0.01</v>
      </c>
      <c r="E68" s="49">
        <v>0</v>
      </c>
      <c r="F68" s="53">
        <v>24473</v>
      </c>
    </row>
    <row r="69" spans="1:6" ht="39.75" customHeight="1" x14ac:dyDescent="0.25">
      <c r="A69" s="56" t="s">
        <v>655</v>
      </c>
      <c r="B69" s="44" t="s">
        <v>219</v>
      </c>
      <c r="C69" s="49">
        <v>0.01</v>
      </c>
      <c r="D69" s="49">
        <v>0.01</v>
      </c>
      <c r="E69" s="49">
        <v>0</v>
      </c>
      <c r="F69" s="53">
        <v>24473</v>
      </c>
    </row>
    <row r="70" spans="1:6" ht="38.25" customHeight="1" x14ac:dyDescent="0.25">
      <c r="A70" s="56" t="s">
        <v>656</v>
      </c>
      <c r="B70" s="44" t="s">
        <v>78</v>
      </c>
      <c r="C70" s="49">
        <v>500000</v>
      </c>
      <c r="D70" s="49">
        <v>72010.87</v>
      </c>
      <c r="E70" s="49">
        <v>427989.13</v>
      </c>
      <c r="F70" s="53">
        <v>41640</v>
      </c>
    </row>
    <row r="71" spans="1:6" ht="30.75" customHeight="1" x14ac:dyDescent="0.25">
      <c r="A71" s="56" t="s">
        <v>657</v>
      </c>
      <c r="B71" s="44" t="s">
        <v>79</v>
      </c>
      <c r="C71" s="49">
        <v>3000000</v>
      </c>
      <c r="D71" s="49">
        <v>300000</v>
      </c>
      <c r="E71" s="49">
        <v>2700000</v>
      </c>
      <c r="F71" s="53">
        <v>41640</v>
      </c>
    </row>
    <row r="72" spans="1:6" ht="18" customHeight="1" x14ac:dyDescent="0.25">
      <c r="A72" s="56" t="s">
        <v>658</v>
      </c>
      <c r="B72" s="44" t="s">
        <v>80</v>
      </c>
      <c r="C72" s="49">
        <v>0.01</v>
      </c>
      <c r="D72" s="49">
        <v>0.01</v>
      </c>
      <c r="E72" s="49">
        <v>0</v>
      </c>
      <c r="F72" s="53">
        <v>40179</v>
      </c>
    </row>
    <row r="73" spans="1:6" ht="30" customHeight="1" x14ac:dyDescent="0.25">
      <c r="A73" s="56" t="s">
        <v>659</v>
      </c>
      <c r="B73" s="44" t="s">
        <v>81</v>
      </c>
      <c r="C73" s="49">
        <v>0.01</v>
      </c>
      <c r="D73" s="49">
        <v>0.01</v>
      </c>
      <c r="E73" s="49">
        <v>0</v>
      </c>
      <c r="F73" s="53">
        <v>41640</v>
      </c>
    </row>
    <row r="74" spans="1:6" ht="39.75" customHeight="1" x14ac:dyDescent="0.25">
      <c r="A74" s="56" t="s">
        <v>660</v>
      </c>
      <c r="B74" s="44" t="s">
        <v>276</v>
      </c>
      <c r="C74" s="49">
        <v>1908000</v>
      </c>
      <c r="D74" s="49">
        <v>381600</v>
      </c>
      <c r="E74" s="49">
        <v>1526400</v>
      </c>
      <c r="F74" s="53">
        <v>42005</v>
      </c>
    </row>
    <row r="75" spans="1:6" ht="24" customHeight="1" x14ac:dyDescent="0.25">
      <c r="A75" s="56" t="s">
        <v>661</v>
      </c>
      <c r="B75" s="44" t="s">
        <v>288</v>
      </c>
      <c r="C75" s="49">
        <v>4611307</v>
      </c>
      <c r="D75" s="49">
        <v>229167.71</v>
      </c>
      <c r="E75" s="49">
        <v>4382139.29</v>
      </c>
      <c r="F75" s="53">
        <v>43101</v>
      </c>
    </row>
    <row r="76" spans="1:6" ht="18" customHeight="1" x14ac:dyDescent="0.25">
      <c r="A76" s="56" t="s">
        <v>662</v>
      </c>
      <c r="B76" s="44" t="s">
        <v>663</v>
      </c>
      <c r="C76" s="49">
        <v>780000</v>
      </c>
      <c r="D76" s="49">
        <v>390000</v>
      </c>
      <c r="E76" s="49">
        <v>390000</v>
      </c>
      <c r="F76" s="53">
        <v>41275</v>
      </c>
    </row>
    <row r="77" spans="1:6" ht="18" customHeight="1" x14ac:dyDescent="0.25">
      <c r="A77" s="56" t="s">
        <v>664</v>
      </c>
      <c r="B77" s="44" t="s">
        <v>62</v>
      </c>
      <c r="C77" s="49">
        <v>0.01</v>
      </c>
      <c r="D77" s="49">
        <v>0.01</v>
      </c>
      <c r="E77" s="49">
        <v>0</v>
      </c>
      <c r="F77" s="53">
        <v>20455</v>
      </c>
    </row>
    <row r="78" spans="1:6" ht="18" customHeight="1" x14ac:dyDescent="0.25">
      <c r="A78" s="56" t="s">
        <v>665</v>
      </c>
      <c r="B78" s="44" t="s">
        <v>63</v>
      </c>
      <c r="C78" s="49">
        <v>1300135</v>
      </c>
      <c r="D78" s="49">
        <v>585060.75</v>
      </c>
      <c r="E78" s="49">
        <v>715074.25</v>
      </c>
      <c r="F78" s="53">
        <v>36892</v>
      </c>
    </row>
    <row r="79" spans="1:6" ht="18" customHeight="1" x14ac:dyDescent="0.25">
      <c r="A79" s="56" t="s">
        <v>666</v>
      </c>
      <c r="B79" s="44" t="s">
        <v>64</v>
      </c>
      <c r="C79" s="49">
        <v>4416888</v>
      </c>
      <c r="D79" s="49">
        <v>750870.96</v>
      </c>
      <c r="E79" s="49">
        <v>3666017.04</v>
      </c>
      <c r="F79" s="53">
        <v>37257</v>
      </c>
    </row>
    <row r="80" spans="1:6" ht="18" customHeight="1" x14ac:dyDescent="0.25">
      <c r="A80" s="56" t="s">
        <v>667</v>
      </c>
      <c r="B80" s="44" t="s">
        <v>65</v>
      </c>
      <c r="C80" s="49">
        <v>392000</v>
      </c>
      <c r="D80" s="49">
        <v>109760</v>
      </c>
      <c r="E80" s="49">
        <v>282240</v>
      </c>
      <c r="F80" s="53">
        <v>38353</v>
      </c>
    </row>
    <row r="81" spans="1:6" ht="28.5" customHeight="1" x14ac:dyDescent="0.25">
      <c r="A81" s="56" t="s">
        <v>668</v>
      </c>
      <c r="B81" s="44" t="s">
        <v>66</v>
      </c>
      <c r="C81" s="49">
        <v>7300122</v>
      </c>
      <c r="D81" s="49">
        <v>803013.42</v>
      </c>
      <c r="E81" s="49">
        <v>6497108.5800000001</v>
      </c>
      <c r="F81" s="53">
        <v>39448</v>
      </c>
    </row>
    <row r="82" spans="1:6" ht="18" customHeight="1" x14ac:dyDescent="0.25">
      <c r="A82" s="56" t="s">
        <v>669</v>
      </c>
      <c r="B82" s="44" t="s">
        <v>593</v>
      </c>
      <c r="C82" s="49">
        <v>3071407</v>
      </c>
      <c r="D82" s="49">
        <v>355733.74</v>
      </c>
      <c r="E82" s="49">
        <v>2715673.26</v>
      </c>
      <c r="F82" s="53">
        <v>43101</v>
      </c>
    </row>
    <row r="83" spans="1:6" ht="18" customHeight="1" x14ac:dyDescent="0.25">
      <c r="A83" s="56" t="s">
        <v>670</v>
      </c>
      <c r="B83" s="44" t="s">
        <v>100</v>
      </c>
      <c r="C83" s="49">
        <v>267561</v>
      </c>
      <c r="D83" s="49">
        <v>28664.66</v>
      </c>
      <c r="E83" s="49">
        <v>238896.34</v>
      </c>
      <c r="F83" s="53">
        <v>42736</v>
      </c>
    </row>
    <row r="84" spans="1:6" ht="18" customHeight="1" x14ac:dyDescent="0.25">
      <c r="A84" s="56" t="s">
        <v>671</v>
      </c>
      <c r="B84" s="44" t="s">
        <v>593</v>
      </c>
      <c r="C84" s="49">
        <v>3071407</v>
      </c>
      <c r="D84" s="49">
        <v>355733.74</v>
      </c>
      <c r="E84" s="49">
        <v>2715673.26</v>
      </c>
      <c r="F84" s="53">
        <v>43101</v>
      </c>
    </row>
    <row r="85" spans="1:6" ht="18" customHeight="1" x14ac:dyDescent="0.25">
      <c r="A85" s="56" t="s">
        <v>672</v>
      </c>
      <c r="B85" s="44" t="s">
        <v>673</v>
      </c>
      <c r="C85" s="49">
        <v>0.01</v>
      </c>
      <c r="D85" s="49">
        <v>0.01</v>
      </c>
      <c r="E85" s="49">
        <v>0</v>
      </c>
      <c r="F85" s="53">
        <v>42005</v>
      </c>
    </row>
    <row r="86" spans="1:6" ht="18" customHeight="1" x14ac:dyDescent="0.25">
      <c r="A86" s="56" t="s">
        <v>674</v>
      </c>
      <c r="B86" s="44" t="s">
        <v>673</v>
      </c>
      <c r="C86" s="49">
        <v>0.01</v>
      </c>
      <c r="D86" s="49">
        <v>0.01</v>
      </c>
      <c r="E86" s="49">
        <v>0</v>
      </c>
      <c r="F86" s="53">
        <v>42005</v>
      </c>
    </row>
    <row r="87" spans="1:6" ht="18" customHeight="1" x14ac:dyDescent="0.25">
      <c r="A87" s="56" t="s">
        <v>675</v>
      </c>
      <c r="B87" s="44" t="s">
        <v>86</v>
      </c>
      <c r="C87" s="49">
        <v>0.01</v>
      </c>
      <c r="D87" s="49">
        <v>0.01</v>
      </c>
      <c r="E87" s="49">
        <v>0</v>
      </c>
      <c r="F87" s="53">
        <v>28491</v>
      </c>
    </row>
    <row r="88" spans="1:6" ht="18" customHeight="1" x14ac:dyDescent="0.25">
      <c r="A88" s="56" t="s">
        <v>676</v>
      </c>
      <c r="B88" s="44" t="s">
        <v>72</v>
      </c>
      <c r="C88" s="49">
        <v>0.01</v>
      </c>
      <c r="D88" s="49">
        <v>0.01</v>
      </c>
      <c r="E88" s="49">
        <v>0</v>
      </c>
      <c r="F88" s="53">
        <v>23743</v>
      </c>
    </row>
    <row r="89" spans="1:6" ht="18" customHeight="1" x14ac:dyDescent="0.25">
      <c r="A89" s="56" t="s">
        <v>677</v>
      </c>
      <c r="B89" s="44" t="s">
        <v>678</v>
      </c>
      <c r="C89" s="49">
        <v>325452208</v>
      </c>
      <c r="D89" s="49">
        <v>19427503.859999999</v>
      </c>
      <c r="E89" s="49">
        <v>306024704.13999999</v>
      </c>
      <c r="F89" s="53">
        <v>42736</v>
      </c>
    </row>
    <row r="90" spans="1:6" ht="18" customHeight="1" x14ac:dyDescent="0.25">
      <c r="A90" s="56" t="s">
        <v>679</v>
      </c>
      <c r="B90" s="44" t="s">
        <v>87</v>
      </c>
      <c r="C90" s="49">
        <v>0.01</v>
      </c>
      <c r="D90" s="49">
        <v>0.01</v>
      </c>
      <c r="E90" s="49">
        <v>0</v>
      </c>
      <c r="F90" s="53">
        <v>37987</v>
      </c>
    </row>
    <row r="91" spans="1:6" ht="18" customHeight="1" x14ac:dyDescent="0.25">
      <c r="A91" s="56" t="s">
        <v>680</v>
      </c>
      <c r="B91" s="44" t="s">
        <v>71</v>
      </c>
      <c r="C91" s="49">
        <v>0.01</v>
      </c>
      <c r="D91" s="49">
        <v>0.01</v>
      </c>
      <c r="E91" s="49">
        <v>0</v>
      </c>
      <c r="F91" s="53">
        <v>25934</v>
      </c>
    </row>
    <row r="92" spans="1:6" ht="18" customHeight="1" x14ac:dyDescent="0.25">
      <c r="A92" s="56" t="s">
        <v>681</v>
      </c>
      <c r="B92" s="44" t="s">
        <v>88</v>
      </c>
      <c r="C92" s="49">
        <v>0.01</v>
      </c>
      <c r="D92" s="49">
        <v>0.01</v>
      </c>
      <c r="E92" s="49">
        <v>0</v>
      </c>
      <c r="F92" s="53">
        <v>18264</v>
      </c>
    </row>
    <row r="93" spans="1:6" ht="18" customHeight="1" x14ac:dyDescent="0.25">
      <c r="A93" s="56" t="s">
        <v>1129</v>
      </c>
      <c r="B93" s="44" t="s">
        <v>84</v>
      </c>
      <c r="C93" s="49">
        <v>0.02</v>
      </c>
      <c r="D93" s="49">
        <v>0.02</v>
      </c>
      <c r="E93" s="49">
        <v>0</v>
      </c>
      <c r="F93" s="53">
        <v>18264</v>
      </c>
    </row>
    <row r="94" spans="1:6" ht="18" customHeight="1" x14ac:dyDescent="0.25">
      <c r="A94" s="56" t="s">
        <v>682</v>
      </c>
      <c r="B94" s="44" t="s">
        <v>84</v>
      </c>
      <c r="C94" s="49">
        <v>0.01</v>
      </c>
      <c r="D94" s="49">
        <v>0.01</v>
      </c>
      <c r="E94" s="49">
        <v>0</v>
      </c>
      <c r="F94" s="53">
        <v>31413</v>
      </c>
    </row>
    <row r="95" spans="1:6" ht="18" customHeight="1" x14ac:dyDescent="0.25">
      <c r="A95" s="56" t="s">
        <v>683</v>
      </c>
      <c r="B95" s="44" t="s">
        <v>89</v>
      </c>
      <c r="C95" s="49">
        <v>0.01</v>
      </c>
      <c r="D95" s="49">
        <v>0.01</v>
      </c>
      <c r="E95" s="49">
        <v>0</v>
      </c>
      <c r="F95" s="53">
        <v>30317</v>
      </c>
    </row>
    <row r="96" spans="1:6" ht="18" customHeight="1" x14ac:dyDescent="0.25">
      <c r="A96" s="56" t="s">
        <v>684</v>
      </c>
      <c r="B96" s="44" t="s">
        <v>59</v>
      </c>
      <c r="C96" s="49">
        <v>0.01</v>
      </c>
      <c r="D96" s="49">
        <v>0.01</v>
      </c>
      <c r="E96" s="49">
        <v>0</v>
      </c>
      <c r="F96" s="53">
        <v>18264</v>
      </c>
    </row>
    <row r="97" spans="1:6" ht="18" customHeight="1" x14ac:dyDescent="0.25">
      <c r="A97" s="56" t="s">
        <v>685</v>
      </c>
      <c r="B97" s="44" t="s">
        <v>61</v>
      </c>
      <c r="C97" s="49">
        <v>3313421</v>
      </c>
      <c r="D97" s="49">
        <v>1214921.03</v>
      </c>
      <c r="E97" s="49">
        <v>2098499.9700000002</v>
      </c>
      <c r="F97" s="53">
        <v>35431</v>
      </c>
    </row>
    <row r="98" spans="1:6" ht="25.5" customHeight="1" x14ac:dyDescent="0.25">
      <c r="A98" s="56" t="s">
        <v>686</v>
      </c>
      <c r="B98" s="44" t="s">
        <v>687</v>
      </c>
      <c r="C98" s="49">
        <v>5079364</v>
      </c>
      <c r="D98" s="49">
        <v>177008.04</v>
      </c>
      <c r="E98" s="49">
        <v>4902355.96</v>
      </c>
      <c r="F98" s="53">
        <v>43101</v>
      </c>
    </row>
    <row r="99" spans="1:6" ht="18" customHeight="1" x14ac:dyDescent="0.25">
      <c r="A99" s="56" t="s">
        <v>688</v>
      </c>
      <c r="B99" s="44" t="s">
        <v>91</v>
      </c>
      <c r="C99" s="49">
        <v>0.01</v>
      </c>
      <c r="D99" s="49">
        <v>0.01</v>
      </c>
      <c r="E99" s="49">
        <v>0</v>
      </c>
      <c r="F99" s="53">
        <v>29952</v>
      </c>
    </row>
    <row r="100" spans="1:6" ht="18" customHeight="1" x14ac:dyDescent="0.25">
      <c r="A100" s="56" t="s">
        <v>689</v>
      </c>
      <c r="B100" s="44" t="s">
        <v>232</v>
      </c>
      <c r="C100" s="49">
        <v>0.01</v>
      </c>
      <c r="D100" s="49">
        <v>0.01</v>
      </c>
      <c r="E100" s="49">
        <v>0</v>
      </c>
      <c r="F100" s="53">
        <v>30317</v>
      </c>
    </row>
    <row r="101" spans="1:6" ht="18" customHeight="1" x14ac:dyDescent="0.25">
      <c r="A101" s="56" t="s">
        <v>1130</v>
      </c>
      <c r="B101" s="44" t="s">
        <v>690</v>
      </c>
      <c r="C101" s="49">
        <v>0.02</v>
      </c>
      <c r="D101" s="49">
        <v>0.02</v>
      </c>
      <c r="E101" s="49">
        <v>0</v>
      </c>
      <c r="F101" s="53">
        <v>32874</v>
      </c>
    </row>
    <row r="102" spans="1:6" ht="18" customHeight="1" x14ac:dyDescent="0.25">
      <c r="A102" s="56" t="s">
        <v>691</v>
      </c>
      <c r="B102" s="44" t="s">
        <v>593</v>
      </c>
      <c r="C102" s="49">
        <v>3071407</v>
      </c>
      <c r="D102" s="49">
        <v>355733.74</v>
      </c>
      <c r="E102" s="49">
        <v>2715673.26</v>
      </c>
      <c r="F102" s="53">
        <v>43101</v>
      </c>
    </row>
    <row r="103" spans="1:6" ht="18" customHeight="1" x14ac:dyDescent="0.25">
      <c r="A103" s="56" t="s">
        <v>1131</v>
      </c>
      <c r="B103" s="44" t="s">
        <v>296</v>
      </c>
      <c r="C103" s="49">
        <v>0.18</v>
      </c>
      <c r="D103" s="49">
        <v>0.18</v>
      </c>
      <c r="E103" s="49">
        <v>0</v>
      </c>
      <c r="F103" s="53">
        <v>36526</v>
      </c>
    </row>
    <row r="104" spans="1:6" ht="18" customHeight="1" x14ac:dyDescent="0.25">
      <c r="A104" s="56" t="s">
        <v>692</v>
      </c>
      <c r="B104" s="44" t="s">
        <v>58</v>
      </c>
      <c r="C104" s="49">
        <v>0.01</v>
      </c>
      <c r="D104" s="49">
        <v>0.01</v>
      </c>
      <c r="E104" s="49">
        <v>0</v>
      </c>
      <c r="F104" s="53">
        <v>31413</v>
      </c>
    </row>
    <row r="105" spans="1:6" ht="18" customHeight="1" x14ac:dyDescent="0.25">
      <c r="A105" s="56" t="s">
        <v>693</v>
      </c>
      <c r="B105" s="44" t="s">
        <v>92</v>
      </c>
      <c r="C105" s="49">
        <v>0.01</v>
      </c>
      <c r="D105" s="49">
        <v>0.01</v>
      </c>
      <c r="E105" s="49">
        <v>0</v>
      </c>
      <c r="F105" s="53">
        <v>31413</v>
      </c>
    </row>
    <row r="106" spans="1:6" ht="24.75" customHeight="1" x14ac:dyDescent="0.25">
      <c r="A106" s="56" t="s">
        <v>694</v>
      </c>
      <c r="B106" s="44" t="s">
        <v>695</v>
      </c>
      <c r="C106" s="49">
        <v>0.01</v>
      </c>
      <c r="D106" s="49">
        <v>0.01</v>
      </c>
      <c r="E106" s="49">
        <v>0</v>
      </c>
      <c r="F106" s="53">
        <v>18264</v>
      </c>
    </row>
    <row r="107" spans="1:6" ht="18" customHeight="1" x14ac:dyDescent="0.25">
      <c r="A107" s="56" t="s">
        <v>696</v>
      </c>
      <c r="B107" s="44" t="s">
        <v>697</v>
      </c>
      <c r="C107" s="49">
        <v>0.01</v>
      </c>
      <c r="D107" s="49">
        <v>0.01</v>
      </c>
      <c r="E107" s="49">
        <v>0</v>
      </c>
      <c r="F107" s="53">
        <v>29952</v>
      </c>
    </row>
    <row r="108" spans="1:6" ht="39" customHeight="1" x14ac:dyDescent="0.25">
      <c r="A108" s="56" t="s">
        <v>698</v>
      </c>
      <c r="B108" s="44" t="s">
        <v>221</v>
      </c>
      <c r="C108" s="49">
        <v>0.01</v>
      </c>
      <c r="D108" s="49">
        <v>0.01</v>
      </c>
      <c r="E108" s="49">
        <v>0</v>
      </c>
      <c r="F108" s="53">
        <v>31413</v>
      </c>
    </row>
    <row r="109" spans="1:6" ht="29.25" customHeight="1" x14ac:dyDescent="0.25">
      <c r="A109" s="56" t="s">
        <v>699</v>
      </c>
      <c r="B109" s="44" t="s">
        <v>700</v>
      </c>
      <c r="C109" s="49">
        <v>0.01</v>
      </c>
      <c r="D109" s="49">
        <v>0.01</v>
      </c>
      <c r="E109" s="49">
        <v>0</v>
      </c>
      <c r="F109" s="53">
        <v>18264</v>
      </c>
    </row>
    <row r="110" spans="1:6" ht="31.5" customHeight="1" x14ac:dyDescent="0.25">
      <c r="A110" s="56" t="s">
        <v>701</v>
      </c>
      <c r="B110" s="44" t="s">
        <v>231</v>
      </c>
      <c r="C110" s="49">
        <v>0.01</v>
      </c>
      <c r="D110" s="49">
        <v>0.01</v>
      </c>
      <c r="E110" s="49">
        <v>0</v>
      </c>
      <c r="F110" s="53">
        <v>26299</v>
      </c>
    </row>
    <row r="111" spans="1:6" ht="35.25" customHeight="1" x14ac:dyDescent="0.25">
      <c r="A111" s="56" t="s">
        <v>702</v>
      </c>
      <c r="B111" s="44" t="s">
        <v>230</v>
      </c>
      <c r="C111" s="49">
        <v>0.01</v>
      </c>
      <c r="D111" s="49">
        <v>0.01</v>
      </c>
      <c r="E111" s="49">
        <v>0</v>
      </c>
      <c r="F111" s="53">
        <v>42005</v>
      </c>
    </row>
    <row r="112" spans="1:6" ht="25.5" customHeight="1" x14ac:dyDescent="0.25">
      <c r="A112" s="56" t="s">
        <v>703</v>
      </c>
      <c r="B112" s="44" t="s">
        <v>93</v>
      </c>
      <c r="C112" s="49">
        <v>5525000</v>
      </c>
      <c r="D112" s="49">
        <v>442000</v>
      </c>
      <c r="E112" s="49">
        <v>5083000</v>
      </c>
      <c r="F112" s="53">
        <v>40544</v>
      </c>
    </row>
    <row r="113" spans="1:6" ht="18" customHeight="1" x14ac:dyDescent="0.25">
      <c r="A113" s="56" t="s">
        <v>1132</v>
      </c>
      <c r="B113" s="44" t="s">
        <v>704</v>
      </c>
      <c r="C113" s="49">
        <v>324720</v>
      </c>
      <c r="D113" s="49">
        <v>48708</v>
      </c>
      <c r="E113" s="49">
        <v>276012</v>
      </c>
      <c r="F113" s="53">
        <v>43466</v>
      </c>
    </row>
    <row r="114" spans="1:6" ht="18" customHeight="1" x14ac:dyDescent="0.25">
      <c r="A114" s="56" t="s">
        <v>705</v>
      </c>
      <c r="B114" s="44" t="s">
        <v>65</v>
      </c>
      <c r="C114" s="49">
        <v>162500</v>
      </c>
      <c r="D114" s="49">
        <v>26000</v>
      </c>
      <c r="E114" s="49">
        <v>136500</v>
      </c>
      <c r="F114" s="53">
        <v>40544</v>
      </c>
    </row>
    <row r="115" spans="1:6" ht="18" customHeight="1" x14ac:dyDescent="0.25">
      <c r="A115" s="56" t="s">
        <v>706</v>
      </c>
      <c r="B115" s="44" t="s">
        <v>704</v>
      </c>
      <c r="C115" s="49">
        <v>54120</v>
      </c>
      <c r="D115" s="49">
        <v>8118</v>
      </c>
      <c r="E115" s="49">
        <v>46002</v>
      </c>
      <c r="F115" s="53">
        <v>42736</v>
      </c>
    </row>
    <row r="116" spans="1:6" ht="18" customHeight="1" x14ac:dyDescent="0.25">
      <c r="A116" s="56" t="s">
        <v>707</v>
      </c>
      <c r="B116" s="44" t="s">
        <v>94</v>
      </c>
      <c r="C116" s="49">
        <v>343686</v>
      </c>
      <c r="D116" s="49">
        <v>39457.65</v>
      </c>
      <c r="E116" s="49">
        <v>304228.34999999998</v>
      </c>
      <c r="F116" s="53">
        <v>42370</v>
      </c>
    </row>
    <row r="117" spans="1:6" ht="18" customHeight="1" x14ac:dyDescent="0.25">
      <c r="A117" s="56" t="s">
        <v>708</v>
      </c>
      <c r="B117" s="44" t="s">
        <v>95</v>
      </c>
      <c r="C117" s="49">
        <v>102400</v>
      </c>
      <c r="D117" s="49">
        <v>10240</v>
      </c>
      <c r="E117" s="49">
        <v>92160</v>
      </c>
      <c r="F117" s="53">
        <v>41640</v>
      </c>
    </row>
    <row r="118" spans="1:6" ht="18" customHeight="1" x14ac:dyDescent="0.25">
      <c r="A118" s="56" t="s">
        <v>709</v>
      </c>
      <c r="B118" s="44" t="s">
        <v>96</v>
      </c>
      <c r="C118" s="49">
        <v>302600</v>
      </c>
      <c r="D118" s="49">
        <v>30260</v>
      </c>
      <c r="E118" s="49">
        <v>272340</v>
      </c>
      <c r="F118" s="53">
        <v>41640</v>
      </c>
    </row>
    <row r="119" spans="1:6" ht="18" customHeight="1" x14ac:dyDescent="0.25">
      <c r="A119" s="56" t="s">
        <v>710</v>
      </c>
      <c r="B119" s="44" t="s">
        <v>97</v>
      </c>
      <c r="C119" s="49">
        <v>557952</v>
      </c>
      <c r="D119" s="49">
        <v>55795.040000000001</v>
      </c>
      <c r="E119" s="49">
        <v>502156.96</v>
      </c>
      <c r="F119" s="53">
        <v>41640</v>
      </c>
    </row>
    <row r="120" spans="1:6" ht="18" customHeight="1" x14ac:dyDescent="0.25">
      <c r="A120" s="56" t="s">
        <v>711</v>
      </c>
      <c r="B120" s="44" t="s">
        <v>226</v>
      </c>
      <c r="C120" s="49">
        <v>271040</v>
      </c>
      <c r="D120" s="49">
        <v>29036.63</v>
      </c>
      <c r="E120" s="49">
        <v>242003.37</v>
      </c>
      <c r="F120" s="53">
        <v>42736</v>
      </c>
    </row>
    <row r="121" spans="1:6" ht="18" customHeight="1" x14ac:dyDescent="0.25">
      <c r="A121" s="56" t="s">
        <v>712</v>
      </c>
      <c r="B121" s="44" t="s">
        <v>593</v>
      </c>
      <c r="C121" s="49">
        <v>3071407</v>
      </c>
      <c r="D121" s="49">
        <v>355733.74</v>
      </c>
      <c r="E121" s="49">
        <v>2715673.26</v>
      </c>
      <c r="F121" s="53">
        <v>43101</v>
      </c>
    </row>
    <row r="122" spans="1:6" ht="18" customHeight="1" x14ac:dyDescent="0.25">
      <c r="A122" s="56" t="s">
        <v>713</v>
      </c>
      <c r="B122" s="44" t="s">
        <v>98</v>
      </c>
      <c r="C122" s="49">
        <v>0.01</v>
      </c>
      <c r="D122" s="49">
        <v>0.01</v>
      </c>
      <c r="E122" s="49">
        <v>0</v>
      </c>
      <c r="F122" s="53">
        <v>27030</v>
      </c>
    </row>
    <row r="123" spans="1:6" ht="18" customHeight="1" x14ac:dyDescent="0.25">
      <c r="A123" s="56" t="s">
        <v>714</v>
      </c>
      <c r="B123" s="44" t="s">
        <v>98</v>
      </c>
      <c r="C123" s="49">
        <v>0.01</v>
      </c>
      <c r="D123" s="49">
        <v>0.01</v>
      </c>
      <c r="E123" s="49">
        <v>0</v>
      </c>
      <c r="F123" s="53">
        <v>23743</v>
      </c>
    </row>
    <row r="124" spans="1:6" ht="18" customHeight="1" x14ac:dyDescent="0.25">
      <c r="A124" s="56" t="s">
        <v>715</v>
      </c>
      <c r="B124" s="44" t="s">
        <v>98</v>
      </c>
      <c r="C124" s="49">
        <v>0.01</v>
      </c>
      <c r="D124" s="49">
        <v>0.01</v>
      </c>
      <c r="E124" s="49">
        <v>0</v>
      </c>
      <c r="F124" s="53">
        <v>25934</v>
      </c>
    </row>
    <row r="125" spans="1:6" ht="18" customHeight="1" x14ac:dyDescent="0.25">
      <c r="A125" s="56" t="s">
        <v>716</v>
      </c>
      <c r="B125" s="44" t="s">
        <v>98</v>
      </c>
      <c r="C125" s="49">
        <v>0.01</v>
      </c>
      <c r="D125" s="49">
        <v>0.01</v>
      </c>
      <c r="E125" s="49">
        <v>0</v>
      </c>
      <c r="F125" s="53">
        <v>36526</v>
      </c>
    </row>
    <row r="126" spans="1:6" ht="18" customHeight="1" x14ac:dyDescent="0.25">
      <c r="A126" s="56" t="s">
        <v>717</v>
      </c>
      <c r="B126" s="44" t="s">
        <v>84</v>
      </c>
      <c r="C126" s="49">
        <v>0.01</v>
      </c>
      <c r="D126" s="49">
        <v>0.01</v>
      </c>
      <c r="E126" s="49">
        <v>0</v>
      </c>
      <c r="F126" s="53">
        <v>18264</v>
      </c>
    </row>
    <row r="127" spans="1:6" ht="18" customHeight="1" x14ac:dyDescent="0.25">
      <c r="A127" s="56" t="s">
        <v>718</v>
      </c>
      <c r="B127" s="44" t="s">
        <v>99</v>
      </c>
      <c r="C127" s="49">
        <v>0.01</v>
      </c>
      <c r="D127" s="49">
        <v>0.01</v>
      </c>
      <c r="E127" s="49">
        <v>0</v>
      </c>
      <c r="F127" s="53">
        <v>41640</v>
      </c>
    </row>
    <row r="128" spans="1:6" ht="26.25" customHeight="1" x14ac:dyDescent="0.25">
      <c r="A128" s="56" t="s">
        <v>719</v>
      </c>
      <c r="B128" s="44" t="s">
        <v>295</v>
      </c>
      <c r="C128" s="49">
        <v>465600</v>
      </c>
      <c r="D128" s="49">
        <v>9312</v>
      </c>
      <c r="E128" s="49">
        <v>456288</v>
      </c>
      <c r="F128" s="53">
        <v>43448</v>
      </c>
    </row>
    <row r="129" spans="1:6" s="37" customFormat="1" ht="23.25" customHeight="1" x14ac:dyDescent="0.25">
      <c r="A129" s="42" t="s">
        <v>1085</v>
      </c>
      <c r="B129" s="50" t="s">
        <v>1133</v>
      </c>
      <c r="C129" s="51">
        <v>0.01</v>
      </c>
      <c r="D129" s="51">
        <v>0.01</v>
      </c>
      <c r="E129" s="51">
        <v>0</v>
      </c>
      <c r="F129" s="54">
        <v>43739</v>
      </c>
    </row>
    <row r="130" spans="1:6" s="37" customFormat="1" ht="21" customHeight="1" x14ac:dyDescent="0.25">
      <c r="A130" s="42" t="s">
        <v>1134</v>
      </c>
      <c r="B130" s="50" t="s">
        <v>59</v>
      </c>
      <c r="C130" s="51">
        <v>0.01</v>
      </c>
      <c r="D130" s="51">
        <v>0.01</v>
      </c>
      <c r="E130" s="51">
        <v>0</v>
      </c>
      <c r="F130" s="54">
        <v>18264</v>
      </c>
    </row>
    <row r="131" spans="1:6" s="37" customFormat="1" ht="21" customHeight="1" x14ac:dyDescent="0.25">
      <c r="A131" s="42" t="s">
        <v>1086</v>
      </c>
      <c r="B131" s="50" t="s">
        <v>59</v>
      </c>
      <c r="C131" s="51">
        <v>0.02</v>
      </c>
      <c r="D131" s="51">
        <v>0.01</v>
      </c>
      <c r="E131" s="51">
        <v>0</v>
      </c>
      <c r="F131" s="54">
        <v>25569</v>
      </c>
    </row>
    <row r="132" spans="1:6" ht="38.25" customHeight="1" x14ac:dyDescent="0.25">
      <c r="A132" s="56" t="s">
        <v>720</v>
      </c>
      <c r="B132" s="44" t="s">
        <v>721</v>
      </c>
      <c r="C132" s="49">
        <v>2953000</v>
      </c>
      <c r="D132" s="49">
        <v>221475</v>
      </c>
      <c r="E132" s="49">
        <v>2731525</v>
      </c>
      <c r="F132" s="53">
        <v>42736</v>
      </c>
    </row>
    <row r="133" spans="1:6" ht="29.25" customHeight="1" x14ac:dyDescent="0.25">
      <c r="A133" s="56" t="s">
        <v>722</v>
      </c>
      <c r="B133" s="44" t="s">
        <v>723</v>
      </c>
      <c r="C133" s="49">
        <v>811453</v>
      </c>
      <c r="D133" s="49">
        <v>40406.93</v>
      </c>
      <c r="E133" s="49">
        <v>771046.07</v>
      </c>
      <c r="F133" s="53">
        <v>42736</v>
      </c>
    </row>
    <row r="134" spans="1:6" ht="27.75" customHeight="1" x14ac:dyDescent="0.25">
      <c r="A134" s="56" t="s">
        <v>724</v>
      </c>
      <c r="B134" s="44" t="s">
        <v>90</v>
      </c>
      <c r="C134" s="49">
        <v>457</v>
      </c>
      <c r="D134" s="49">
        <v>457</v>
      </c>
      <c r="E134" s="49">
        <v>0</v>
      </c>
      <c r="F134" s="53">
        <v>23743</v>
      </c>
    </row>
    <row r="135" spans="1:6" ht="36" customHeight="1" x14ac:dyDescent="0.25">
      <c r="A135" s="56" t="s">
        <v>725</v>
      </c>
      <c r="B135" s="44" t="s">
        <v>222</v>
      </c>
      <c r="C135" s="49">
        <v>350419218</v>
      </c>
      <c r="D135" s="49">
        <v>10512576.18</v>
      </c>
      <c r="E135" s="49">
        <v>339906641.81999999</v>
      </c>
      <c r="F135" s="53">
        <v>23743</v>
      </c>
    </row>
    <row r="136" spans="1:6" ht="18" customHeight="1" x14ac:dyDescent="0.25">
      <c r="A136" s="56" t="s">
        <v>726</v>
      </c>
      <c r="B136" s="44" t="s">
        <v>65</v>
      </c>
      <c r="C136" s="49">
        <v>4698430</v>
      </c>
      <c r="D136" s="49">
        <v>327911.75</v>
      </c>
      <c r="E136" s="49">
        <v>4370518.25</v>
      </c>
      <c r="F136" s="53">
        <v>42370</v>
      </c>
    </row>
    <row r="137" spans="1:6" ht="18" customHeight="1" x14ac:dyDescent="0.25">
      <c r="A137" s="56" t="s">
        <v>727</v>
      </c>
      <c r="B137" s="44" t="s">
        <v>69</v>
      </c>
      <c r="C137" s="49">
        <v>446737</v>
      </c>
      <c r="D137" s="49">
        <v>57619.519999999997</v>
      </c>
      <c r="E137" s="49">
        <v>389117.48</v>
      </c>
      <c r="F137" s="53">
        <v>42370</v>
      </c>
    </row>
    <row r="138" spans="1:6" ht="41.25" customHeight="1" x14ac:dyDescent="0.25">
      <c r="A138" s="56" t="s">
        <v>728</v>
      </c>
      <c r="B138" s="44" t="s">
        <v>70</v>
      </c>
      <c r="C138" s="49">
        <v>0.01</v>
      </c>
      <c r="D138" s="49">
        <v>0.01</v>
      </c>
      <c r="E138" s="49">
        <v>0</v>
      </c>
      <c r="F138" s="53">
        <v>34700</v>
      </c>
    </row>
    <row r="139" spans="1:6" ht="25.5" customHeight="1" x14ac:dyDescent="0.25">
      <c r="A139" s="56" t="s">
        <v>729</v>
      </c>
      <c r="B139" s="44" t="s">
        <v>730</v>
      </c>
      <c r="C139" s="49">
        <v>3506752</v>
      </c>
      <c r="D139" s="49">
        <v>174274.87</v>
      </c>
      <c r="E139" s="49">
        <v>3332477.13</v>
      </c>
      <c r="F139" s="53">
        <v>43101</v>
      </c>
    </row>
    <row r="140" spans="1:6" ht="18" customHeight="1" x14ac:dyDescent="0.25">
      <c r="A140" s="56" t="s">
        <v>731</v>
      </c>
      <c r="B140" s="44" t="s">
        <v>71</v>
      </c>
      <c r="C140" s="49">
        <v>0.01</v>
      </c>
      <c r="D140" s="49">
        <v>0.01</v>
      </c>
      <c r="E140" s="49">
        <v>0</v>
      </c>
      <c r="F140" s="53">
        <v>27395</v>
      </c>
    </row>
    <row r="141" spans="1:6" ht="18" customHeight="1" x14ac:dyDescent="0.25">
      <c r="A141" s="56" t="s">
        <v>1135</v>
      </c>
      <c r="B141" s="44" t="s">
        <v>59</v>
      </c>
      <c r="C141" s="49">
        <v>0.02</v>
      </c>
      <c r="D141" s="49">
        <v>0.02</v>
      </c>
      <c r="E141" s="49">
        <v>0</v>
      </c>
      <c r="F141" s="53">
        <v>18264</v>
      </c>
    </row>
    <row r="142" spans="1:6" ht="18" customHeight="1" x14ac:dyDescent="0.25">
      <c r="A142" s="56" t="s">
        <v>732</v>
      </c>
      <c r="B142" s="44" t="s">
        <v>72</v>
      </c>
      <c r="C142" s="49">
        <v>0.01</v>
      </c>
      <c r="D142" s="49">
        <v>0.01</v>
      </c>
      <c r="E142" s="49">
        <v>0</v>
      </c>
      <c r="F142" s="53">
        <v>34700</v>
      </c>
    </row>
    <row r="143" spans="1:6" ht="18" customHeight="1" x14ac:dyDescent="0.25">
      <c r="A143" s="56" t="s">
        <v>733</v>
      </c>
      <c r="B143" s="44" t="s">
        <v>73</v>
      </c>
      <c r="C143" s="49">
        <v>0.01</v>
      </c>
      <c r="D143" s="49">
        <v>0.01</v>
      </c>
      <c r="E143" s="49">
        <v>0</v>
      </c>
      <c r="F143" s="53">
        <v>36526</v>
      </c>
    </row>
    <row r="144" spans="1:6" ht="18" customHeight="1" x14ac:dyDescent="0.25">
      <c r="A144" s="56" t="s">
        <v>734</v>
      </c>
      <c r="B144" s="44" t="s">
        <v>74</v>
      </c>
      <c r="C144" s="49">
        <v>138580</v>
      </c>
      <c r="D144" s="49">
        <v>138580</v>
      </c>
      <c r="E144" s="49">
        <v>0</v>
      </c>
      <c r="F144" s="53">
        <v>22647</v>
      </c>
    </row>
    <row r="145" spans="1:6" ht="18" customHeight="1" x14ac:dyDescent="0.25">
      <c r="A145" s="56" t="s">
        <v>735</v>
      </c>
      <c r="B145" s="44" t="s">
        <v>75</v>
      </c>
      <c r="C145" s="49">
        <v>0.01</v>
      </c>
      <c r="D145" s="49">
        <v>0.01</v>
      </c>
      <c r="E145" s="49">
        <v>0</v>
      </c>
      <c r="F145" s="53">
        <v>18264</v>
      </c>
    </row>
    <row r="146" spans="1:6" ht="18" customHeight="1" x14ac:dyDescent="0.25">
      <c r="A146" s="56" t="s">
        <v>736</v>
      </c>
      <c r="B146" s="44" t="s">
        <v>76</v>
      </c>
      <c r="C146" s="49">
        <v>116250</v>
      </c>
      <c r="D146" s="49">
        <v>116250</v>
      </c>
      <c r="E146" s="49">
        <v>0</v>
      </c>
      <c r="F146" s="53">
        <v>35431</v>
      </c>
    </row>
    <row r="147" spans="1:6" ht="18" customHeight="1" x14ac:dyDescent="0.25">
      <c r="A147" s="56" t="s">
        <v>737</v>
      </c>
      <c r="B147" s="44" t="s">
        <v>290</v>
      </c>
      <c r="C147" s="49">
        <v>15000000</v>
      </c>
      <c r="D147" s="49">
        <v>2750000</v>
      </c>
      <c r="E147" s="49">
        <v>12250000</v>
      </c>
      <c r="F147" s="53">
        <v>39448</v>
      </c>
    </row>
    <row r="148" spans="1:6" ht="18" customHeight="1" x14ac:dyDescent="0.25">
      <c r="A148" s="56" t="s">
        <v>738</v>
      </c>
      <c r="B148" s="44" t="s">
        <v>291</v>
      </c>
      <c r="C148" s="49">
        <v>0.01</v>
      </c>
      <c r="D148" s="49">
        <v>0.01</v>
      </c>
      <c r="E148" s="49">
        <v>0</v>
      </c>
      <c r="F148" s="53">
        <v>35431</v>
      </c>
    </row>
    <row r="149" spans="1:6" ht="24" customHeight="1" x14ac:dyDescent="0.25">
      <c r="A149" s="56" t="s">
        <v>739</v>
      </c>
      <c r="B149" s="44" t="s">
        <v>740</v>
      </c>
      <c r="C149" s="49">
        <v>2015000</v>
      </c>
      <c r="D149" s="49">
        <v>0</v>
      </c>
      <c r="E149" s="49">
        <v>2015000</v>
      </c>
      <c r="F149" s="53">
        <v>31778</v>
      </c>
    </row>
    <row r="150" spans="1:6" s="37" customFormat="1" ht="18" customHeight="1" x14ac:dyDescent="0.25">
      <c r="A150" s="42" t="s">
        <v>741</v>
      </c>
      <c r="B150" s="50" t="s">
        <v>742</v>
      </c>
      <c r="C150" s="51">
        <v>900</v>
      </c>
      <c r="D150" s="51">
        <v>900</v>
      </c>
      <c r="E150" s="51">
        <v>0</v>
      </c>
      <c r="F150" s="54">
        <v>31048</v>
      </c>
    </row>
    <row r="151" spans="1:6" ht="18" customHeight="1" x14ac:dyDescent="0.25">
      <c r="A151" s="56" t="s">
        <v>746</v>
      </c>
      <c r="B151" s="44" t="s">
        <v>747</v>
      </c>
      <c r="C151" s="49">
        <v>0.01</v>
      </c>
      <c r="D151" s="49">
        <v>0.01</v>
      </c>
      <c r="E151" s="49">
        <v>0</v>
      </c>
      <c r="F151" s="53">
        <v>33239</v>
      </c>
    </row>
    <row r="152" spans="1:6" ht="18" customHeight="1" x14ac:dyDescent="0.25">
      <c r="A152" s="56" t="s">
        <v>748</v>
      </c>
      <c r="B152" s="44" t="s">
        <v>749</v>
      </c>
      <c r="C152" s="49">
        <v>8342500</v>
      </c>
      <c r="D152" s="49">
        <v>7786333.3399999999</v>
      </c>
      <c r="E152" s="49">
        <v>556166.66</v>
      </c>
      <c r="F152" s="53">
        <v>38353</v>
      </c>
    </row>
    <row r="153" spans="1:6" ht="50.25" customHeight="1" x14ac:dyDescent="0.25">
      <c r="A153" s="56" t="s">
        <v>750</v>
      </c>
      <c r="B153" s="44" t="s">
        <v>751</v>
      </c>
      <c r="C153" s="49">
        <v>1300784</v>
      </c>
      <c r="D153" s="49">
        <v>433594.67</v>
      </c>
      <c r="E153" s="49">
        <v>867189.33</v>
      </c>
      <c r="F153" s="53">
        <v>39814</v>
      </c>
    </row>
    <row r="154" spans="1:6" ht="33" customHeight="1" x14ac:dyDescent="0.25">
      <c r="A154" s="56" t="s">
        <v>1136</v>
      </c>
      <c r="B154" s="44" t="s">
        <v>1137</v>
      </c>
      <c r="C154" s="49">
        <v>0.5</v>
      </c>
      <c r="D154" s="49">
        <v>0.5</v>
      </c>
      <c r="E154" s="49">
        <v>0</v>
      </c>
      <c r="F154" s="53">
        <v>31413</v>
      </c>
    </row>
    <row r="155" spans="1:6" ht="33" customHeight="1" x14ac:dyDescent="0.25">
      <c r="A155" s="56" t="s">
        <v>752</v>
      </c>
      <c r="B155" s="44" t="s">
        <v>753</v>
      </c>
      <c r="C155" s="49">
        <v>0.01</v>
      </c>
      <c r="D155" s="49">
        <v>0.01</v>
      </c>
      <c r="E155" s="49">
        <v>0</v>
      </c>
      <c r="F155" s="53">
        <v>25569</v>
      </c>
    </row>
    <row r="156" spans="1:6" ht="33" customHeight="1" x14ac:dyDescent="0.25">
      <c r="A156" s="56" t="s">
        <v>754</v>
      </c>
      <c r="B156" s="44" t="s">
        <v>755</v>
      </c>
      <c r="C156" s="49">
        <v>2210</v>
      </c>
      <c r="D156" s="49">
        <v>2210</v>
      </c>
      <c r="E156" s="49">
        <v>0</v>
      </c>
      <c r="F156" s="53">
        <v>25569</v>
      </c>
    </row>
    <row r="157" spans="1:6" ht="33" customHeight="1" x14ac:dyDescent="0.25">
      <c r="A157" s="56" t="s">
        <v>756</v>
      </c>
      <c r="B157" s="44" t="s">
        <v>757</v>
      </c>
      <c r="C157" s="49">
        <v>1600</v>
      </c>
      <c r="D157" s="49">
        <v>1600</v>
      </c>
      <c r="E157" s="49">
        <v>0</v>
      </c>
      <c r="F157" s="53">
        <v>26299</v>
      </c>
    </row>
    <row r="158" spans="1:6" ht="27.75" customHeight="1" x14ac:dyDescent="0.25">
      <c r="A158" s="56" t="s">
        <v>758</v>
      </c>
      <c r="B158" s="44" t="s">
        <v>759</v>
      </c>
      <c r="C158" s="49">
        <v>3350</v>
      </c>
      <c r="D158" s="49">
        <v>3350</v>
      </c>
      <c r="E158" s="49">
        <v>0</v>
      </c>
      <c r="F158" s="53">
        <v>25934</v>
      </c>
    </row>
    <row r="159" spans="1:6" ht="27.75" customHeight="1" x14ac:dyDescent="0.25">
      <c r="A159" s="56" t="s">
        <v>760</v>
      </c>
      <c r="B159" s="44" t="s">
        <v>761</v>
      </c>
      <c r="C159" s="49">
        <v>0.01</v>
      </c>
      <c r="D159" s="49">
        <v>0.01</v>
      </c>
      <c r="E159" s="49">
        <v>0</v>
      </c>
      <c r="F159" s="53">
        <v>27395</v>
      </c>
    </row>
    <row r="160" spans="1:6" ht="27.75" customHeight="1" x14ac:dyDescent="0.25">
      <c r="A160" s="56" t="s">
        <v>762</v>
      </c>
      <c r="B160" s="44" t="s">
        <v>763</v>
      </c>
      <c r="C160" s="49">
        <v>1850</v>
      </c>
      <c r="D160" s="49">
        <v>1850</v>
      </c>
      <c r="E160" s="49">
        <v>0</v>
      </c>
      <c r="F160" s="53">
        <v>27395</v>
      </c>
    </row>
    <row r="161" spans="1:6" ht="27.75" customHeight="1" x14ac:dyDescent="0.25">
      <c r="A161" s="56" t="s">
        <v>764</v>
      </c>
      <c r="B161" s="44" t="s">
        <v>765</v>
      </c>
      <c r="C161" s="49">
        <v>2000</v>
      </c>
      <c r="D161" s="49">
        <v>2000</v>
      </c>
      <c r="E161" s="49">
        <v>0</v>
      </c>
      <c r="F161" s="53">
        <v>27395</v>
      </c>
    </row>
    <row r="162" spans="1:6" ht="27.75" customHeight="1" x14ac:dyDescent="0.25">
      <c r="A162" s="56" t="s">
        <v>766</v>
      </c>
      <c r="B162" s="44" t="s">
        <v>767</v>
      </c>
      <c r="C162" s="49">
        <v>1965</v>
      </c>
      <c r="D162" s="49">
        <v>1965</v>
      </c>
      <c r="E162" s="49">
        <v>0</v>
      </c>
      <c r="F162" s="53">
        <v>28126</v>
      </c>
    </row>
    <row r="163" spans="1:6" ht="27.75" customHeight="1" x14ac:dyDescent="0.25">
      <c r="A163" s="56" t="s">
        <v>768</v>
      </c>
      <c r="B163" s="44" t="s">
        <v>769</v>
      </c>
      <c r="C163" s="49">
        <v>0.01</v>
      </c>
      <c r="D163" s="49">
        <v>0.01</v>
      </c>
      <c r="E163" s="49">
        <v>0</v>
      </c>
      <c r="F163" s="53">
        <v>27030</v>
      </c>
    </row>
    <row r="164" spans="1:6" ht="27.75" customHeight="1" x14ac:dyDescent="0.25">
      <c r="A164" s="56" t="s">
        <v>770</v>
      </c>
      <c r="B164" s="44" t="s">
        <v>771</v>
      </c>
      <c r="C164" s="49">
        <v>1970</v>
      </c>
      <c r="D164" s="49">
        <v>1970</v>
      </c>
      <c r="E164" s="49">
        <v>0</v>
      </c>
      <c r="F164" s="53">
        <v>27030</v>
      </c>
    </row>
    <row r="165" spans="1:6" ht="27.75" customHeight="1" x14ac:dyDescent="0.25">
      <c r="A165" s="56" t="s">
        <v>772</v>
      </c>
      <c r="B165" s="44" t="s">
        <v>773</v>
      </c>
      <c r="C165" s="49">
        <v>1000</v>
      </c>
      <c r="D165" s="49">
        <v>1000</v>
      </c>
      <c r="E165" s="49">
        <v>0</v>
      </c>
      <c r="F165" s="53">
        <v>27030</v>
      </c>
    </row>
    <row r="166" spans="1:6" ht="27.75" customHeight="1" x14ac:dyDescent="0.25">
      <c r="A166" s="56" t="s">
        <v>774</v>
      </c>
      <c r="B166" s="44" t="s">
        <v>775</v>
      </c>
      <c r="C166" s="49">
        <v>3020</v>
      </c>
      <c r="D166" s="49">
        <v>3020</v>
      </c>
      <c r="E166" s="49">
        <v>0</v>
      </c>
      <c r="F166" s="53">
        <v>28856</v>
      </c>
    </row>
    <row r="167" spans="1:6" ht="27.75" customHeight="1" x14ac:dyDescent="0.25">
      <c r="A167" s="56" t="s">
        <v>776</v>
      </c>
      <c r="B167" s="44" t="s">
        <v>777</v>
      </c>
      <c r="C167" s="49">
        <v>1500</v>
      </c>
      <c r="D167" s="49">
        <v>1500</v>
      </c>
      <c r="E167" s="49">
        <v>0</v>
      </c>
      <c r="F167" s="53">
        <v>29221</v>
      </c>
    </row>
    <row r="168" spans="1:6" ht="26.25" customHeight="1" x14ac:dyDescent="0.25">
      <c r="A168" s="56" t="s">
        <v>778</v>
      </c>
      <c r="B168" s="44" t="s">
        <v>779</v>
      </c>
      <c r="C168" s="49">
        <v>0.01</v>
      </c>
      <c r="D168" s="49">
        <v>0.01</v>
      </c>
      <c r="E168" s="49">
        <v>0</v>
      </c>
      <c r="F168" s="53">
        <v>26299</v>
      </c>
    </row>
    <row r="169" spans="1:6" ht="39.75" customHeight="1" x14ac:dyDescent="0.25">
      <c r="A169" s="56" t="s">
        <v>780</v>
      </c>
      <c r="B169" s="44" t="s">
        <v>781</v>
      </c>
      <c r="C169" s="49">
        <v>0.01</v>
      </c>
      <c r="D169" s="49">
        <v>0.01</v>
      </c>
      <c r="E169" s="49">
        <v>0</v>
      </c>
      <c r="F169" s="53">
        <v>27030</v>
      </c>
    </row>
    <row r="170" spans="1:6" ht="33.75" customHeight="1" x14ac:dyDescent="0.25">
      <c r="A170" s="56" t="s">
        <v>782</v>
      </c>
      <c r="B170" s="44" t="s">
        <v>783</v>
      </c>
      <c r="C170" s="49">
        <v>0.01</v>
      </c>
      <c r="D170" s="49">
        <v>0.01</v>
      </c>
      <c r="E170" s="49">
        <v>0</v>
      </c>
      <c r="F170" s="53">
        <v>32143</v>
      </c>
    </row>
    <row r="171" spans="1:6" ht="39.75" customHeight="1" x14ac:dyDescent="0.25">
      <c r="A171" s="56" t="s">
        <v>784</v>
      </c>
      <c r="B171" s="44" t="s">
        <v>785</v>
      </c>
      <c r="C171" s="49">
        <v>0.01</v>
      </c>
      <c r="D171" s="49">
        <v>0.01</v>
      </c>
      <c r="E171" s="49">
        <v>0</v>
      </c>
      <c r="F171" s="53">
        <v>32143</v>
      </c>
    </row>
    <row r="172" spans="1:6" ht="22.5" customHeight="1" x14ac:dyDescent="0.25">
      <c r="A172" s="56" t="s">
        <v>1138</v>
      </c>
      <c r="B172" s="44" t="s">
        <v>786</v>
      </c>
      <c r="C172" s="49">
        <v>574308</v>
      </c>
      <c r="D172" s="49">
        <v>258438.6</v>
      </c>
      <c r="E172" s="49">
        <v>315869.40000000002</v>
      </c>
      <c r="F172" s="53">
        <v>40179</v>
      </c>
    </row>
    <row r="173" spans="1:6" ht="21.75" customHeight="1" x14ac:dyDescent="0.25">
      <c r="A173" s="56" t="s">
        <v>1139</v>
      </c>
      <c r="B173" s="44" t="s">
        <v>787</v>
      </c>
      <c r="C173" s="49">
        <v>210000</v>
      </c>
      <c r="D173" s="49">
        <v>94500</v>
      </c>
      <c r="E173" s="49">
        <v>115500</v>
      </c>
      <c r="F173" s="53">
        <v>40179</v>
      </c>
    </row>
    <row r="174" spans="1:6" ht="24.75" customHeight="1" x14ac:dyDescent="0.25">
      <c r="A174" s="56" t="s">
        <v>1140</v>
      </c>
      <c r="B174" s="44" t="s">
        <v>788</v>
      </c>
      <c r="C174" s="49">
        <v>399980</v>
      </c>
      <c r="D174" s="49">
        <v>139993</v>
      </c>
      <c r="E174" s="49">
        <v>259987</v>
      </c>
      <c r="F174" s="53">
        <v>40909</v>
      </c>
    </row>
    <row r="175" spans="1:6" ht="18" customHeight="1" x14ac:dyDescent="0.25">
      <c r="A175" s="56" t="s">
        <v>790</v>
      </c>
      <c r="B175" s="44" t="s">
        <v>791</v>
      </c>
      <c r="C175" s="49">
        <v>200</v>
      </c>
      <c r="D175" s="49">
        <v>200</v>
      </c>
      <c r="E175" s="49">
        <v>0</v>
      </c>
      <c r="F175" s="53">
        <v>21186</v>
      </c>
    </row>
    <row r="176" spans="1:6" ht="36" customHeight="1" x14ac:dyDescent="0.25">
      <c r="A176" s="56" t="s">
        <v>1141</v>
      </c>
      <c r="B176" s="44" t="s">
        <v>789</v>
      </c>
      <c r="C176" s="49">
        <v>0.38</v>
      </c>
      <c r="D176" s="49">
        <v>0.38</v>
      </c>
      <c r="E176" s="49">
        <v>0</v>
      </c>
      <c r="F176" s="53">
        <v>40513</v>
      </c>
    </row>
    <row r="177" spans="1:6" ht="26.25" customHeight="1" x14ac:dyDescent="0.25">
      <c r="A177" s="56" t="s">
        <v>1142</v>
      </c>
      <c r="B177" s="44" t="s">
        <v>792</v>
      </c>
      <c r="C177" s="49">
        <v>0.49</v>
      </c>
      <c r="D177" s="49">
        <v>0.49</v>
      </c>
      <c r="E177" s="49">
        <v>0</v>
      </c>
      <c r="F177" s="53">
        <v>40513</v>
      </c>
    </row>
    <row r="178" spans="1:6" ht="39" customHeight="1" x14ac:dyDescent="0.25">
      <c r="A178" s="56" t="s">
        <v>793</v>
      </c>
      <c r="B178" s="44" t="s">
        <v>794</v>
      </c>
      <c r="C178" s="49">
        <v>0.01</v>
      </c>
      <c r="D178" s="49">
        <v>0.01</v>
      </c>
      <c r="E178" s="49">
        <v>0</v>
      </c>
      <c r="F178" s="53">
        <v>40513</v>
      </c>
    </row>
    <row r="179" spans="1:6" ht="25.5" customHeight="1" x14ac:dyDescent="0.25">
      <c r="A179" s="56" t="s">
        <v>795</v>
      </c>
      <c r="B179" s="44" t="s">
        <v>796</v>
      </c>
      <c r="C179" s="49">
        <v>1000</v>
      </c>
      <c r="D179" s="49">
        <v>1000</v>
      </c>
      <c r="E179" s="49">
        <v>0</v>
      </c>
      <c r="F179" s="53">
        <v>25569</v>
      </c>
    </row>
    <row r="180" spans="1:6" ht="23.25" customHeight="1" x14ac:dyDescent="0.25">
      <c r="A180" s="56" t="s">
        <v>1143</v>
      </c>
      <c r="B180" s="44" t="s">
        <v>788</v>
      </c>
      <c r="C180" s="49">
        <v>1260000</v>
      </c>
      <c r="D180" s="49">
        <v>504000</v>
      </c>
      <c r="E180" s="49">
        <f>C180-D180</f>
        <v>756000</v>
      </c>
      <c r="F180" s="53">
        <v>40544</v>
      </c>
    </row>
    <row r="181" spans="1:6" ht="23.25" customHeight="1" x14ac:dyDescent="0.25">
      <c r="A181" s="56" t="s">
        <v>1144</v>
      </c>
      <c r="B181" s="44" t="s">
        <v>788</v>
      </c>
      <c r="C181" s="49">
        <v>680000</v>
      </c>
      <c r="D181" s="49">
        <v>238000</v>
      </c>
      <c r="E181" s="49">
        <f>C181-D181</f>
        <v>442000</v>
      </c>
      <c r="F181" s="53">
        <v>40909</v>
      </c>
    </row>
    <row r="182" spans="1:6" ht="23.25" customHeight="1" x14ac:dyDescent="0.25">
      <c r="A182" s="56" t="s">
        <v>1145</v>
      </c>
      <c r="B182" s="44" t="s">
        <v>788</v>
      </c>
      <c r="C182" s="49">
        <v>1560000</v>
      </c>
      <c r="D182" s="49">
        <v>546000</v>
      </c>
      <c r="E182" s="49">
        <f>C182-D182</f>
        <v>1014000</v>
      </c>
      <c r="F182" s="53">
        <v>40909</v>
      </c>
    </row>
    <row r="183" spans="1:6" ht="18" customHeight="1" x14ac:dyDescent="0.25">
      <c r="A183" s="56" t="s">
        <v>797</v>
      </c>
      <c r="B183" s="44" t="s">
        <v>798</v>
      </c>
      <c r="C183" s="49">
        <v>1442280</v>
      </c>
      <c r="D183" s="49">
        <v>576912</v>
      </c>
      <c r="E183" s="49">
        <v>865368</v>
      </c>
      <c r="F183" s="53">
        <v>39083</v>
      </c>
    </row>
    <row r="184" spans="1:6" ht="35.25" customHeight="1" x14ac:dyDescent="0.25">
      <c r="A184" s="56" t="s">
        <v>1146</v>
      </c>
      <c r="B184" s="44" t="s">
        <v>799</v>
      </c>
      <c r="C184" s="49">
        <v>0.03</v>
      </c>
      <c r="D184" s="49">
        <v>0.03</v>
      </c>
      <c r="E184" s="49">
        <v>0</v>
      </c>
      <c r="F184" s="53">
        <v>39814</v>
      </c>
    </row>
    <row r="185" spans="1:6" ht="23.25" customHeight="1" x14ac:dyDescent="0.25">
      <c r="A185" s="56" t="s">
        <v>1147</v>
      </c>
      <c r="B185" s="44" t="s">
        <v>800</v>
      </c>
      <c r="C185" s="49">
        <v>0.11</v>
      </c>
      <c r="D185" s="49">
        <v>0.11</v>
      </c>
      <c r="E185" s="49">
        <v>0</v>
      </c>
      <c r="F185" s="53">
        <v>39814</v>
      </c>
    </row>
    <row r="186" spans="1:6" ht="22.5" customHeight="1" x14ac:dyDescent="0.25">
      <c r="A186" s="56" t="s">
        <v>1148</v>
      </c>
      <c r="B186" s="44" t="s">
        <v>801</v>
      </c>
      <c r="C186" s="49">
        <v>10791448</v>
      </c>
      <c r="D186" s="49">
        <v>1348931</v>
      </c>
      <c r="E186" s="49">
        <f>C186-D186</f>
        <v>9442517</v>
      </c>
      <c r="F186" s="53">
        <v>41640</v>
      </c>
    </row>
    <row r="187" spans="1:6" ht="23.25" customHeight="1" x14ac:dyDescent="0.25">
      <c r="A187" s="56" t="s">
        <v>1149</v>
      </c>
      <c r="B187" s="44" t="s">
        <v>271</v>
      </c>
      <c r="C187" s="49">
        <v>3187027</v>
      </c>
      <c r="D187" s="49">
        <v>398003.37</v>
      </c>
      <c r="E187" s="49">
        <f>C187-D187</f>
        <v>2789023.63</v>
      </c>
      <c r="F187" s="53">
        <v>41640</v>
      </c>
    </row>
    <row r="188" spans="1:6" ht="18" customHeight="1" x14ac:dyDescent="0.25">
      <c r="A188" s="56" t="s">
        <v>805</v>
      </c>
      <c r="B188" s="44" t="s">
        <v>806</v>
      </c>
      <c r="C188" s="49">
        <v>400</v>
      </c>
      <c r="D188" s="49">
        <v>400</v>
      </c>
      <c r="E188" s="49">
        <v>0</v>
      </c>
      <c r="F188" s="53">
        <v>32509</v>
      </c>
    </row>
    <row r="189" spans="1:6" ht="18" customHeight="1" x14ac:dyDescent="0.25">
      <c r="A189" s="56" t="s">
        <v>808</v>
      </c>
      <c r="B189" s="44" t="s">
        <v>809</v>
      </c>
      <c r="C189" s="49">
        <v>10125000</v>
      </c>
      <c r="D189" s="49">
        <v>3543750</v>
      </c>
      <c r="E189" s="49">
        <v>6581250</v>
      </c>
      <c r="F189" s="53">
        <v>40909</v>
      </c>
    </row>
    <row r="190" spans="1:6" ht="27" customHeight="1" x14ac:dyDescent="0.25">
      <c r="A190" s="56" t="s">
        <v>802</v>
      </c>
      <c r="B190" s="44" t="s">
        <v>275</v>
      </c>
      <c r="C190" s="49">
        <v>672000</v>
      </c>
      <c r="D190" s="49">
        <v>79916.67</v>
      </c>
      <c r="E190" s="49">
        <f>C190-D190</f>
        <v>592083.32999999996</v>
      </c>
      <c r="F190" s="53">
        <v>41640</v>
      </c>
    </row>
    <row r="191" spans="1:6" ht="27" customHeight="1" x14ac:dyDescent="0.25">
      <c r="A191" s="56" t="s">
        <v>803</v>
      </c>
      <c r="B191" s="44" t="s">
        <v>52</v>
      </c>
      <c r="C191" s="49">
        <v>875000</v>
      </c>
      <c r="D191" s="49">
        <v>87500</v>
      </c>
      <c r="E191" s="49">
        <v>787500</v>
      </c>
      <c r="F191" s="53">
        <v>41640</v>
      </c>
    </row>
    <row r="192" spans="1:6" ht="29.25" customHeight="1" x14ac:dyDescent="0.25">
      <c r="A192" s="56" t="s">
        <v>1150</v>
      </c>
      <c r="B192" s="44" t="s">
        <v>804</v>
      </c>
      <c r="C192" s="49">
        <v>10200</v>
      </c>
      <c r="D192" s="49">
        <v>1020</v>
      </c>
      <c r="E192" s="49">
        <f>C192-D192</f>
        <v>9180</v>
      </c>
      <c r="F192" s="53">
        <v>41640</v>
      </c>
    </row>
    <row r="193" spans="1:6" ht="22.5" customHeight="1" x14ac:dyDescent="0.25">
      <c r="A193" s="56" t="s">
        <v>1151</v>
      </c>
      <c r="B193" s="44" t="s">
        <v>807</v>
      </c>
      <c r="C193" s="49">
        <v>56250</v>
      </c>
      <c r="D193" s="49">
        <v>5576.09</v>
      </c>
      <c r="E193" s="49">
        <f>C193-D193</f>
        <v>50673.91</v>
      </c>
      <c r="F193" s="53">
        <v>41640</v>
      </c>
    </row>
    <row r="194" spans="1:6" ht="30.75" customHeight="1" x14ac:dyDescent="0.25">
      <c r="A194" s="56" t="s">
        <v>810</v>
      </c>
      <c r="B194" s="44" t="s">
        <v>811</v>
      </c>
      <c r="C194" s="49">
        <v>600</v>
      </c>
      <c r="D194" s="49">
        <v>555</v>
      </c>
      <c r="E194" s="49">
        <v>45</v>
      </c>
      <c r="F194" s="53">
        <v>29952</v>
      </c>
    </row>
    <row r="195" spans="1:6" ht="30.75" customHeight="1" x14ac:dyDescent="0.25">
      <c r="A195" s="56" t="s">
        <v>812</v>
      </c>
      <c r="B195" s="44" t="s">
        <v>813</v>
      </c>
      <c r="C195" s="49">
        <v>200</v>
      </c>
      <c r="D195" s="49">
        <v>200</v>
      </c>
      <c r="E195" s="49">
        <v>0</v>
      </c>
      <c r="F195" s="53">
        <v>18264</v>
      </c>
    </row>
    <row r="196" spans="1:6" ht="18" customHeight="1" x14ac:dyDescent="0.25">
      <c r="A196" s="56" t="s">
        <v>814</v>
      </c>
      <c r="B196" s="44" t="s">
        <v>815</v>
      </c>
      <c r="C196" s="49">
        <v>490</v>
      </c>
      <c r="D196" s="49">
        <v>490</v>
      </c>
      <c r="E196" s="49">
        <v>0</v>
      </c>
      <c r="F196" s="53">
        <v>32509</v>
      </c>
    </row>
    <row r="197" spans="1:6" ht="24.75" customHeight="1" x14ac:dyDescent="0.25">
      <c r="A197" s="56" t="s">
        <v>1152</v>
      </c>
      <c r="B197" s="44" t="s">
        <v>792</v>
      </c>
      <c r="C197" s="49">
        <v>8529750</v>
      </c>
      <c r="D197" s="49">
        <v>682380</v>
      </c>
      <c r="E197" s="49">
        <f>C197-D197</f>
        <v>7847370</v>
      </c>
      <c r="F197" s="53">
        <v>42005</v>
      </c>
    </row>
    <row r="198" spans="1:6" ht="22.5" customHeight="1" x14ac:dyDescent="0.25">
      <c r="A198" s="56" t="s">
        <v>1153</v>
      </c>
      <c r="B198" s="44" t="s">
        <v>314</v>
      </c>
      <c r="C198" s="49">
        <v>0.19</v>
      </c>
      <c r="D198" s="49">
        <v>0.19</v>
      </c>
      <c r="E198" s="49">
        <v>0</v>
      </c>
      <c r="F198" s="53">
        <v>42736</v>
      </c>
    </row>
    <row r="199" spans="1:6" ht="22.5" customHeight="1" x14ac:dyDescent="0.25">
      <c r="A199" s="56" t="s">
        <v>1154</v>
      </c>
      <c r="B199" s="44" t="s">
        <v>816</v>
      </c>
      <c r="C199" s="49">
        <v>4895685</v>
      </c>
      <c r="D199" s="49">
        <v>195826.76</v>
      </c>
      <c r="E199" s="49">
        <f>C199-D199</f>
        <v>4699858.24</v>
      </c>
      <c r="F199" s="53">
        <v>42736</v>
      </c>
    </row>
    <row r="200" spans="1:6" ht="18" customHeight="1" x14ac:dyDescent="0.25">
      <c r="A200" s="56" t="s">
        <v>817</v>
      </c>
      <c r="B200" s="44" t="s">
        <v>818</v>
      </c>
      <c r="C200" s="49">
        <v>28</v>
      </c>
      <c r="D200" s="49">
        <v>28</v>
      </c>
      <c r="E200" s="49">
        <v>0</v>
      </c>
      <c r="F200" s="53">
        <v>27395</v>
      </c>
    </row>
    <row r="201" spans="1:6" ht="18" customHeight="1" x14ac:dyDescent="0.25">
      <c r="A201" s="56" t="s">
        <v>819</v>
      </c>
      <c r="B201" s="44" t="s">
        <v>820</v>
      </c>
      <c r="C201" s="49">
        <v>500</v>
      </c>
      <c r="D201" s="49">
        <v>500</v>
      </c>
      <c r="E201" s="49">
        <v>0</v>
      </c>
      <c r="F201" s="53">
        <v>27395</v>
      </c>
    </row>
    <row r="202" spans="1:6" ht="24" customHeight="1" x14ac:dyDescent="0.25">
      <c r="A202" s="56" t="s">
        <v>1155</v>
      </c>
      <c r="B202" s="44" t="s">
        <v>821</v>
      </c>
      <c r="C202" s="49">
        <v>3724000</v>
      </c>
      <c r="D202" s="49">
        <v>372400</v>
      </c>
      <c r="E202" s="49">
        <f>C202-D202</f>
        <v>3351600</v>
      </c>
      <c r="F202" s="53">
        <v>43101</v>
      </c>
    </row>
    <row r="203" spans="1:6" ht="27.75" customHeight="1" x14ac:dyDescent="0.25">
      <c r="A203" s="56" t="s">
        <v>822</v>
      </c>
      <c r="B203" s="44" t="s">
        <v>823</v>
      </c>
      <c r="C203" s="49">
        <v>0.01</v>
      </c>
      <c r="D203" s="49">
        <v>0.01</v>
      </c>
      <c r="E203" s="49">
        <v>0</v>
      </c>
      <c r="F203" s="53">
        <v>42736</v>
      </c>
    </row>
    <row r="204" spans="1:6" ht="26.25" customHeight="1" x14ac:dyDescent="0.25">
      <c r="A204" s="56" t="s">
        <v>824</v>
      </c>
      <c r="B204" s="44" t="s">
        <v>825</v>
      </c>
      <c r="C204" s="49">
        <v>0.01</v>
      </c>
      <c r="D204" s="49">
        <v>0.01</v>
      </c>
      <c r="E204" s="49">
        <v>0</v>
      </c>
      <c r="F204" s="53">
        <v>42736</v>
      </c>
    </row>
    <row r="205" spans="1:6" ht="27.75" customHeight="1" x14ac:dyDescent="0.25">
      <c r="A205" s="56" t="s">
        <v>826</v>
      </c>
      <c r="B205" s="44" t="s">
        <v>827</v>
      </c>
      <c r="C205" s="49">
        <v>0.01</v>
      </c>
      <c r="D205" s="49">
        <v>0.01</v>
      </c>
      <c r="E205" s="49">
        <v>0</v>
      </c>
      <c r="F205" s="53">
        <v>42736</v>
      </c>
    </row>
    <row r="206" spans="1:6" ht="30" customHeight="1" x14ac:dyDescent="0.25">
      <c r="A206" s="56" t="s">
        <v>828</v>
      </c>
      <c r="B206" s="44" t="s">
        <v>829</v>
      </c>
      <c r="C206" s="49">
        <v>0.01</v>
      </c>
      <c r="D206" s="49">
        <v>0.01</v>
      </c>
      <c r="E206" s="49">
        <v>0</v>
      </c>
      <c r="F206" s="53">
        <v>42736</v>
      </c>
    </row>
    <row r="207" spans="1:6" ht="29.25" customHeight="1" x14ac:dyDescent="0.25">
      <c r="A207" s="56" t="s">
        <v>830</v>
      </c>
      <c r="B207" s="44" t="s">
        <v>831</v>
      </c>
      <c r="C207" s="49">
        <v>24</v>
      </c>
      <c r="D207" s="49">
        <v>24</v>
      </c>
      <c r="E207" s="49">
        <v>0</v>
      </c>
      <c r="F207" s="53">
        <v>18264</v>
      </c>
    </row>
    <row r="208" spans="1:6" ht="18" customHeight="1" x14ac:dyDescent="0.25">
      <c r="A208" s="56" t="s">
        <v>832</v>
      </c>
      <c r="B208" s="44" t="s">
        <v>833</v>
      </c>
      <c r="C208" s="49">
        <v>105</v>
      </c>
      <c r="D208" s="49">
        <v>105</v>
      </c>
      <c r="E208" s="49">
        <v>0</v>
      </c>
      <c r="F208" s="53">
        <v>27395</v>
      </c>
    </row>
    <row r="209" spans="1:6" ht="18" customHeight="1" x14ac:dyDescent="0.25">
      <c r="A209" s="56" t="s">
        <v>843</v>
      </c>
      <c r="B209" s="44" t="s">
        <v>844</v>
      </c>
      <c r="C209" s="49">
        <v>310</v>
      </c>
      <c r="D209" s="49">
        <v>310</v>
      </c>
      <c r="E209" s="49">
        <v>0</v>
      </c>
      <c r="F209" s="53">
        <v>26665</v>
      </c>
    </row>
    <row r="210" spans="1:6" ht="24.75" customHeight="1" x14ac:dyDescent="0.25">
      <c r="A210" s="56" t="s">
        <v>846</v>
      </c>
      <c r="B210" s="44" t="s">
        <v>847</v>
      </c>
      <c r="C210" s="49">
        <v>2150</v>
      </c>
      <c r="D210" s="49">
        <v>1247</v>
      </c>
      <c r="E210" s="49">
        <v>903</v>
      </c>
      <c r="F210" s="53">
        <v>22282</v>
      </c>
    </row>
    <row r="211" spans="1:6" ht="27.75" customHeight="1" x14ac:dyDescent="0.25">
      <c r="A211" s="56" t="s">
        <v>834</v>
      </c>
      <c r="B211" s="44" t="s">
        <v>835</v>
      </c>
      <c r="C211" s="49">
        <v>0.01</v>
      </c>
      <c r="D211" s="49">
        <v>0.01</v>
      </c>
      <c r="E211" s="49">
        <v>0</v>
      </c>
      <c r="F211" s="53">
        <v>42736</v>
      </c>
    </row>
    <row r="212" spans="1:6" ht="21.75" customHeight="1" x14ac:dyDescent="0.25">
      <c r="A212" s="56" t="s">
        <v>1156</v>
      </c>
      <c r="B212" s="44" t="s">
        <v>836</v>
      </c>
      <c r="C212" s="49">
        <v>0.14000000000000001</v>
      </c>
      <c r="D212" s="49">
        <v>0.14000000000000001</v>
      </c>
      <c r="E212" s="49">
        <v>0</v>
      </c>
      <c r="F212" s="53">
        <v>42736</v>
      </c>
    </row>
    <row r="213" spans="1:6" ht="41.25" customHeight="1" x14ac:dyDescent="0.25">
      <c r="A213" s="56" t="s">
        <v>1157</v>
      </c>
      <c r="B213" s="44" t="s">
        <v>837</v>
      </c>
      <c r="C213" s="49">
        <v>24571256</v>
      </c>
      <c r="D213" s="49">
        <v>2457125.6</v>
      </c>
      <c r="E213" s="49">
        <f>C213-D213</f>
        <v>22114130.399999999</v>
      </c>
      <c r="F213" s="53">
        <v>43101</v>
      </c>
    </row>
    <row r="214" spans="1:6" ht="18" customHeight="1" x14ac:dyDescent="0.25">
      <c r="A214" s="56" t="s">
        <v>838</v>
      </c>
      <c r="B214" s="44" t="s">
        <v>839</v>
      </c>
      <c r="C214" s="49">
        <v>704200</v>
      </c>
      <c r="D214" s="49">
        <v>35210</v>
      </c>
      <c r="E214" s="49">
        <v>668990</v>
      </c>
      <c r="F214" s="53">
        <v>43101</v>
      </c>
    </row>
    <row r="215" spans="1:6" ht="18" customHeight="1" x14ac:dyDescent="0.25">
      <c r="A215" s="56" t="s">
        <v>840</v>
      </c>
      <c r="B215" s="44" t="s">
        <v>841</v>
      </c>
      <c r="C215" s="49">
        <v>4131069</v>
      </c>
      <c r="D215" s="49">
        <v>286644.18</v>
      </c>
      <c r="E215" s="49">
        <v>3844424.82</v>
      </c>
      <c r="F215" s="53">
        <v>43101</v>
      </c>
    </row>
    <row r="216" spans="1:6" ht="24.75" customHeight="1" x14ac:dyDescent="0.25">
      <c r="A216" s="56" t="s">
        <v>1158</v>
      </c>
      <c r="B216" s="44" t="s">
        <v>842</v>
      </c>
      <c r="C216" s="49">
        <v>0.61</v>
      </c>
      <c r="D216" s="49">
        <v>0.61</v>
      </c>
      <c r="E216" s="49">
        <v>0</v>
      </c>
      <c r="F216" s="53">
        <v>43101</v>
      </c>
    </row>
    <row r="217" spans="1:6" ht="24.75" customHeight="1" x14ac:dyDescent="0.25">
      <c r="A217" s="56" t="s">
        <v>1159</v>
      </c>
      <c r="B217" s="44" t="s">
        <v>789</v>
      </c>
      <c r="C217" s="49">
        <v>0.39</v>
      </c>
      <c r="D217" s="49">
        <v>0.39</v>
      </c>
      <c r="E217" s="49">
        <v>0</v>
      </c>
      <c r="F217" s="53">
        <v>43101</v>
      </c>
    </row>
    <row r="218" spans="1:6" s="37" customFormat="1" ht="22.5" customHeight="1" x14ac:dyDescent="0.25">
      <c r="A218" s="42" t="s">
        <v>1160</v>
      </c>
      <c r="B218" s="50" t="s">
        <v>845</v>
      </c>
      <c r="C218" s="51">
        <v>10584000</v>
      </c>
      <c r="D218" s="51">
        <v>289590</v>
      </c>
      <c r="E218" s="51">
        <f>C218-D218</f>
        <v>10294410</v>
      </c>
      <c r="F218" s="54">
        <v>43630</v>
      </c>
    </row>
    <row r="219" spans="1:6" ht="57" customHeight="1" x14ac:dyDescent="0.25">
      <c r="A219" s="56" t="s">
        <v>848</v>
      </c>
      <c r="B219" s="44" t="s">
        <v>1161</v>
      </c>
      <c r="C219" s="49">
        <v>0.01</v>
      </c>
      <c r="D219" s="49">
        <v>0.01</v>
      </c>
      <c r="E219" s="49">
        <v>0</v>
      </c>
      <c r="F219" s="53">
        <v>18264</v>
      </c>
    </row>
    <row r="220" spans="1:6" ht="18" customHeight="1" x14ac:dyDescent="0.25">
      <c r="A220" s="56" t="s">
        <v>849</v>
      </c>
      <c r="B220" s="44" t="s">
        <v>850</v>
      </c>
      <c r="C220" s="49">
        <v>0.01</v>
      </c>
      <c r="D220" s="49">
        <v>0</v>
      </c>
      <c r="E220" s="49">
        <v>0.01</v>
      </c>
      <c r="F220" s="53">
        <v>18264</v>
      </c>
    </row>
    <row r="221" spans="1:6" ht="18" customHeight="1" x14ac:dyDescent="0.25">
      <c r="A221" s="56" t="s">
        <v>851</v>
      </c>
      <c r="B221" s="44" t="s">
        <v>852</v>
      </c>
      <c r="C221" s="49">
        <v>0.01</v>
      </c>
      <c r="D221" s="49">
        <v>0</v>
      </c>
      <c r="E221" s="49">
        <v>0.01</v>
      </c>
      <c r="F221" s="53">
        <v>18264</v>
      </c>
    </row>
    <row r="222" spans="1:6" ht="18" customHeight="1" x14ac:dyDescent="0.25">
      <c r="A222" s="56" t="s">
        <v>853</v>
      </c>
      <c r="B222" s="44" t="s">
        <v>854</v>
      </c>
      <c r="C222" s="49">
        <v>0.01</v>
      </c>
      <c r="D222" s="49">
        <v>0</v>
      </c>
      <c r="E222" s="49">
        <v>0.01</v>
      </c>
      <c r="F222" s="53">
        <v>18264</v>
      </c>
    </row>
    <row r="223" spans="1:6" ht="18" customHeight="1" x14ac:dyDescent="0.25">
      <c r="A223" s="56" t="s">
        <v>855</v>
      </c>
      <c r="B223" s="44" t="s">
        <v>856</v>
      </c>
      <c r="C223" s="49">
        <v>0.01</v>
      </c>
      <c r="D223" s="49">
        <v>0</v>
      </c>
      <c r="E223" s="49">
        <v>0.01</v>
      </c>
      <c r="F223" s="53">
        <v>18264</v>
      </c>
    </row>
    <row r="224" spans="1:6" ht="18" customHeight="1" x14ac:dyDescent="0.25">
      <c r="A224" s="56" t="s">
        <v>857</v>
      </c>
      <c r="B224" s="44" t="s">
        <v>294</v>
      </c>
      <c r="C224" s="49">
        <v>3190000</v>
      </c>
      <c r="D224" s="49">
        <v>36153.33</v>
      </c>
      <c r="E224" s="49">
        <v>3153846.67</v>
      </c>
      <c r="F224" s="53">
        <v>43623</v>
      </c>
    </row>
    <row r="225" spans="1:6" ht="27.75" customHeight="1" x14ac:dyDescent="0.25">
      <c r="A225" s="56" t="s">
        <v>858</v>
      </c>
      <c r="B225" s="44" t="s">
        <v>859</v>
      </c>
      <c r="C225" s="49">
        <v>18996200</v>
      </c>
      <c r="D225" s="49">
        <v>200515.44</v>
      </c>
      <c r="E225" s="49">
        <v>18795684.559999999</v>
      </c>
      <c r="F225" s="53">
        <v>43637</v>
      </c>
    </row>
    <row r="226" spans="1:6" ht="18" customHeight="1" x14ac:dyDescent="0.25">
      <c r="A226" s="56" t="s">
        <v>860</v>
      </c>
      <c r="B226" s="44" t="s">
        <v>861</v>
      </c>
      <c r="C226" s="49">
        <v>520</v>
      </c>
      <c r="D226" s="49">
        <v>213.2</v>
      </c>
      <c r="E226" s="49">
        <v>306.8</v>
      </c>
      <c r="F226" s="53">
        <v>28491</v>
      </c>
    </row>
    <row r="227" spans="1:6" ht="32.25" customHeight="1" x14ac:dyDescent="0.25">
      <c r="A227" s="56" t="s">
        <v>862</v>
      </c>
      <c r="B227" s="44" t="s">
        <v>863</v>
      </c>
      <c r="C227" s="49">
        <v>780</v>
      </c>
      <c r="D227" s="49">
        <v>335.4</v>
      </c>
      <c r="E227" s="49">
        <v>444.6</v>
      </c>
      <c r="F227" s="53">
        <v>27760</v>
      </c>
    </row>
    <row r="228" spans="1:6" ht="43.5" customHeight="1" x14ac:dyDescent="0.25">
      <c r="A228" s="56" t="s">
        <v>864</v>
      </c>
      <c r="B228" s="44" t="s">
        <v>865</v>
      </c>
      <c r="C228" s="49">
        <v>0.01</v>
      </c>
      <c r="D228" s="49">
        <v>0.01</v>
      </c>
      <c r="E228" s="49">
        <v>0</v>
      </c>
      <c r="F228" s="53">
        <v>30317</v>
      </c>
    </row>
    <row r="229" spans="1:6" ht="18" customHeight="1" x14ac:dyDescent="0.25">
      <c r="A229" s="56" t="s">
        <v>866</v>
      </c>
      <c r="B229" s="44" t="s">
        <v>867</v>
      </c>
      <c r="C229" s="49">
        <v>41078780</v>
      </c>
      <c r="D229" s="49">
        <v>32041448.399999999</v>
      </c>
      <c r="E229" s="49">
        <v>9037331.5999999996</v>
      </c>
      <c r="F229" s="53">
        <v>29221</v>
      </c>
    </row>
    <row r="230" spans="1:6" ht="18" customHeight="1" x14ac:dyDescent="0.25">
      <c r="A230" s="56" t="s">
        <v>868</v>
      </c>
      <c r="B230" s="44" t="s">
        <v>869</v>
      </c>
      <c r="C230" s="49">
        <v>11175</v>
      </c>
      <c r="D230" s="49">
        <v>11175</v>
      </c>
      <c r="E230" s="49">
        <v>0</v>
      </c>
      <c r="F230" s="53">
        <v>29587</v>
      </c>
    </row>
    <row r="231" spans="1:6" ht="18" customHeight="1" x14ac:dyDescent="0.25">
      <c r="A231" s="56" t="s">
        <v>870</v>
      </c>
      <c r="B231" s="44" t="s">
        <v>871</v>
      </c>
      <c r="C231" s="49">
        <v>250</v>
      </c>
      <c r="D231" s="49">
        <v>181.25</v>
      </c>
      <c r="E231" s="49">
        <v>68.75</v>
      </c>
      <c r="F231" s="53">
        <v>32874</v>
      </c>
    </row>
    <row r="232" spans="1:6" s="37" customFormat="1" ht="25.5" customHeight="1" x14ac:dyDescent="0.25">
      <c r="A232" s="42" t="s">
        <v>872</v>
      </c>
      <c r="B232" s="50" t="s">
        <v>841</v>
      </c>
      <c r="C232" s="51">
        <v>3199994.07</v>
      </c>
      <c r="D232" s="51">
        <v>702.69</v>
      </c>
      <c r="E232" s="51">
        <f>C232-D232</f>
        <v>3199291.38</v>
      </c>
      <c r="F232" s="54">
        <v>39783</v>
      </c>
    </row>
    <row r="233" spans="1:6" s="37" customFormat="1" ht="25.5" customHeight="1" x14ac:dyDescent="0.25">
      <c r="A233" s="42" t="s">
        <v>1162</v>
      </c>
      <c r="B233" s="50" t="s">
        <v>743</v>
      </c>
      <c r="C233" s="51">
        <v>3.75</v>
      </c>
      <c r="D233" s="51">
        <v>3.75</v>
      </c>
      <c r="E233" s="51">
        <v>0</v>
      </c>
      <c r="F233" s="54">
        <v>39783</v>
      </c>
    </row>
    <row r="234" spans="1:6" s="37" customFormat="1" ht="25.5" customHeight="1" x14ac:dyDescent="0.25">
      <c r="A234" s="42" t="s">
        <v>1163</v>
      </c>
      <c r="B234" s="50" t="s">
        <v>877</v>
      </c>
      <c r="C234" s="51">
        <v>1.1000000000000001</v>
      </c>
      <c r="D234" s="51">
        <v>1.1000000000000001</v>
      </c>
      <c r="E234" s="51">
        <v>0</v>
      </c>
      <c r="F234" s="54">
        <v>39783</v>
      </c>
    </row>
    <row r="235" spans="1:6" s="37" customFormat="1" ht="25.5" customHeight="1" x14ac:dyDescent="0.25">
      <c r="A235" s="42" t="s">
        <v>1164</v>
      </c>
      <c r="B235" s="50" t="s">
        <v>880</v>
      </c>
      <c r="C235" s="51">
        <v>1.08</v>
      </c>
      <c r="D235" s="51">
        <v>1.08</v>
      </c>
      <c r="E235" s="51">
        <v>0</v>
      </c>
      <c r="F235" s="54">
        <v>39783</v>
      </c>
    </row>
    <row r="236" spans="1:6" ht="18" customHeight="1" x14ac:dyDescent="0.25">
      <c r="A236" s="56" t="s">
        <v>873</v>
      </c>
      <c r="B236" s="44" t="s">
        <v>874</v>
      </c>
      <c r="C236" s="49">
        <v>60</v>
      </c>
      <c r="D236" s="49">
        <v>60</v>
      </c>
      <c r="E236" s="49">
        <v>0</v>
      </c>
      <c r="F236" s="53">
        <v>18994</v>
      </c>
    </row>
    <row r="237" spans="1:6" ht="18" customHeight="1" x14ac:dyDescent="0.25">
      <c r="A237" s="56" t="s">
        <v>875</v>
      </c>
      <c r="B237" s="44" t="s">
        <v>876</v>
      </c>
      <c r="C237" s="49">
        <v>50</v>
      </c>
      <c r="D237" s="49">
        <v>50</v>
      </c>
      <c r="E237" s="49">
        <v>0</v>
      </c>
      <c r="F237" s="53">
        <v>25569</v>
      </c>
    </row>
    <row r="238" spans="1:6" ht="18" customHeight="1" x14ac:dyDescent="0.25">
      <c r="A238" s="56" t="s">
        <v>878</v>
      </c>
      <c r="B238" s="44" t="s">
        <v>879</v>
      </c>
      <c r="C238" s="49">
        <v>250</v>
      </c>
      <c r="D238" s="49">
        <v>250</v>
      </c>
      <c r="E238" s="49">
        <v>0</v>
      </c>
      <c r="F238" s="53">
        <v>33604</v>
      </c>
    </row>
    <row r="239" spans="1:6" ht="18" customHeight="1" x14ac:dyDescent="0.25">
      <c r="A239" s="56" t="s">
        <v>881</v>
      </c>
      <c r="B239" s="44" t="s">
        <v>882</v>
      </c>
      <c r="C239" s="49">
        <v>300</v>
      </c>
      <c r="D239" s="49">
        <v>300</v>
      </c>
      <c r="E239" s="49">
        <v>0</v>
      </c>
      <c r="F239" s="53">
        <v>20455</v>
      </c>
    </row>
    <row r="240" spans="1:6" ht="25.5" customHeight="1" x14ac:dyDescent="0.25">
      <c r="A240" s="56" t="s">
        <v>883</v>
      </c>
      <c r="B240" s="44" t="s">
        <v>884</v>
      </c>
      <c r="C240" s="49">
        <v>17324549.899999999</v>
      </c>
      <c r="D240" s="49">
        <v>3118419.31</v>
      </c>
      <c r="E240" s="49">
        <v>14206130.59</v>
      </c>
      <c r="F240" s="53">
        <v>40422</v>
      </c>
    </row>
    <row r="241" spans="1:6" ht="24.75" customHeight="1" x14ac:dyDescent="0.25">
      <c r="A241" s="56" t="s">
        <v>1165</v>
      </c>
      <c r="B241" s="44" t="s">
        <v>842</v>
      </c>
      <c r="C241" s="49">
        <v>1.53</v>
      </c>
      <c r="D241" s="49">
        <v>1.53</v>
      </c>
      <c r="E241" s="49">
        <v>0</v>
      </c>
      <c r="F241" s="53">
        <v>40422</v>
      </c>
    </row>
    <row r="242" spans="1:6" ht="21.75" customHeight="1" x14ac:dyDescent="0.25">
      <c r="A242" s="56" t="s">
        <v>1166</v>
      </c>
      <c r="B242" s="44" t="s">
        <v>887</v>
      </c>
      <c r="C242" s="49">
        <v>0.56999999999999995</v>
      </c>
      <c r="D242" s="49">
        <v>0.56999999999999995</v>
      </c>
      <c r="E242" s="49">
        <v>0</v>
      </c>
      <c r="F242" s="53">
        <v>40422</v>
      </c>
    </row>
    <row r="243" spans="1:6" ht="18" customHeight="1" x14ac:dyDescent="0.25">
      <c r="A243" s="56" t="s">
        <v>885</v>
      </c>
      <c r="B243" s="44" t="s">
        <v>886</v>
      </c>
      <c r="C243" s="49">
        <v>16780000</v>
      </c>
      <c r="D243" s="49">
        <v>12585000</v>
      </c>
      <c r="E243" s="49">
        <v>4195000</v>
      </c>
      <c r="F243" s="53">
        <v>37987</v>
      </c>
    </row>
    <row r="244" spans="1:6" ht="18" customHeight="1" x14ac:dyDescent="0.25">
      <c r="A244" s="56" t="s">
        <v>888</v>
      </c>
      <c r="B244" s="44" t="s">
        <v>889</v>
      </c>
      <c r="C244" s="49">
        <v>250</v>
      </c>
      <c r="D244" s="49">
        <v>250</v>
      </c>
      <c r="E244" s="49">
        <v>0</v>
      </c>
      <c r="F244" s="53">
        <v>21916</v>
      </c>
    </row>
    <row r="245" spans="1:6" ht="21.75" customHeight="1" x14ac:dyDescent="0.25">
      <c r="A245" s="56" t="s">
        <v>894</v>
      </c>
      <c r="B245" s="44" t="s">
        <v>895</v>
      </c>
      <c r="C245" s="49">
        <v>1000</v>
      </c>
      <c r="D245" s="49">
        <v>1000</v>
      </c>
      <c r="E245" s="49">
        <v>0</v>
      </c>
      <c r="F245" s="53">
        <v>33604</v>
      </c>
    </row>
    <row r="246" spans="1:6" ht="29.25" customHeight="1" x14ac:dyDescent="0.25">
      <c r="A246" s="56" t="s">
        <v>890</v>
      </c>
      <c r="B246" s="44" t="s">
        <v>884</v>
      </c>
      <c r="C246" s="49">
        <v>8789812.5899999999</v>
      </c>
      <c r="D246" s="49">
        <v>1230572.55</v>
      </c>
      <c r="E246" s="49">
        <v>7559240.04</v>
      </c>
      <c r="F246" s="53">
        <v>40909</v>
      </c>
    </row>
    <row r="247" spans="1:6" ht="22.5" customHeight="1" x14ac:dyDescent="0.25">
      <c r="A247" s="56" t="s">
        <v>1167</v>
      </c>
      <c r="B247" s="44" t="s">
        <v>891</v>
      </c>
      <c r="C247" s="49">
        <v>0.53</v>
      </c>
      <c r="D247" s="49">
        <v>0.53</v>
      </c>
      <c r="E247" s="49">
        <v>0</v>
      </c>
      <c r="F247" s="53">
        <v>40909</v>
      </c>
    </row>
    <row r="248" spans="1:6" ht="24.75" customHeight="1" x14ac:dyDescent="0.25">
      <c r="A248" s="56" t="s">
        <v>892</v>
      </c>
      <c r="B248" s="44" t="s">
        <v>893</v>
      </c>
      <c r="C248" s="49">
        <v>0.01</v>
      </c>
      <c r="D248" s="49">
        <v>0.01</v>
      </c>
      <c r="E248" s="49">
        <v>0</v>
      </c>
      <c r="F248" s="53">
        <v>40909</v>
      </c>
    </row>
    <row r="249" spans="1:6" ht="25.5" customHeight="1" x14ac:dyDescent="0.25">
      <c r="A249" s="56" t="s">
        <v>1168</v>
      </c>
      <c r="B249" s="44" t="s">
        <v>789</v>
      </c>
      <c r="C249" s="49">
        <v>0.53</v>
      </c>
      <c r="D249" s="49">
        <v>0.53</v>
      </c>
      <c r="E249" s="49">
        <v>0</v>
      </c>
      <c r="F249" s="53">
        <v>40909</v>
      </c>
    </row>
    <row r="250" spans="1:6" ht="22.5" customHeight="1" x14ac:dyDescent="0.25">
      <c r="A250" s="56" t="s">
        <v>1169</v>
      </c>
      <c r="B250" s="44" t="s">
        <v>896</v>
      </c>
      <c r="C250" s="49">
        <v>0.05</v>
      </c>
      <c r="D250" s="49">
        <v>0.05</v>
      </c>
      <c r="E250" s="49">
        <v>0</v>
      </c>
      <c r="F250" s="53">
        <v>40909</v>
      </c>
    </row>
    <row r="251" spans="1:6" ht="22.5" customHeight="1" x14ac:dyDescent="0.25">
      <c r="A251" s="56" t="s">
        <v>1170</v>
      </c>
      <c r="B251" s="44" t="s">
        <v>897</v>
      </c>
      <c r="C251" s="49">
        <v>0.05</v>
      </c>
      <c r="D251" s="49">
        <v>0.05</v>
      </c>
      <c r="E251" s="49">
        <v>0</v>
      </c>
      <c r="F251" s="53">
        <v>40909</v>
      </c>
    </row>
    <row r="252" spans="1:6" ht="24" customHeight="1" x14ac:dyDescent="0.25">
      <c r="A252" s="56" t="s">
        <v>1171</v>
      </c>
      <c r="B252" s="44" t="s">
        <v>898</v>
      </c>
      <c r="C252" s="49">
        <v>0.05</v>
      </c>
      <c r="D252" s="49">
        <v>0.05</v>
      </c>
      <c r="E252" s="49">
        <v>0</v>
      </c>
      <c r="F252" s="53">
        <v>40909</v>
      </c>
    </row>
    <row r="253" spans="1:6" ht="21" customHeight="1" x14ac:dyDescent="0.25">
      <c r="A253" s="56" t="s">
        <v>1172</v>
      </c>
      <c r="B253" s="44" t="s">
        <v>899</v>
      </c>
      <c r="C253" s="49">
        <v>0.05</v>
      </c>
      <c r="D253" s="49">
        <v>0.05</v>
      </c>
      <c r="E253" s="49">
        <v>0</v>
      </c>
      <c r="F253" s="53">
        <v>40909</v>
      </c>
    </row>
    <row r="254" spans="1:6" ht="21" customHeight="1" x14ac:dyDescent="0.25">
      <c r="A254" s="56" t="s">
        <v>1173</v>
      </c>
      <c r="B254" s="44" t="s">
        <v>900</v>
      </c>
      <c r="C254" s="49">
        <v>0.14000000000000001</v>
      </c>
      <c r="D254" s="49">
        <v>0.14000000000000001</v>
      </c>
      <c r="E254" s="49">
        <v>0</v>
      </c>
      <c r="F254" s="53">
        <v>40909</v>
      </c>
    </row>
    <row r="255" spans="1:6" ht="18" customHeight="1" x14ac:dyDescent="0.25">
      <c r="A255" s="56" t="s">
        <v>901</v>
      </c>
      <c r="B255" s="44" t="s">
        <v>902</v>
      </c>
      <c r="C255" s="49">
        <v>42054209</v>
      </c>
      <c r="D255" s="49">
        <v>6308131.3499999996</v>
      </c>
      <c r="E255" s="49">
        <v>35746077.649999999</v>
      </c>
      <c r="F255" s="53">
        <v>41275</v>
      </c>
    </row>
    <row r="256" spans="1:6" ht="39" customHeight="1" x14ac:dyDescent="0.25">
      <c r="A256" s="56" t="s">
        <v>903</v>
      </c>
      <c r="B256" s="44" t="s">
        <v>904</v>
      </c>
      <c r="C256" s="49">
        <v>0.01</v>
      </c>
      <c r="D256" s="49">
        <v>0.01</v>
      </c>
      <c r="E256" s="49">
        <v>0</v>
      </c>
      <c r="F256" s="53">
        <v>40909</v>
      </c>
    </row>
    <row r="257" spans="1:6" ht="24.75" customHeight="1" x14ac:dyDescent="0.25">
      <c r="A257" s="56" t="s">
        <v>905</v>
      </c>
      <c r="B257" s="44" t="s">
        <v>906</v>
      </c>
      <c r="C257" s="49">
        <v>0.01</v>
      </c>
      <c r="D257" s="49">
        <v>0.01</v>
      </c>
      <c r="E257" s="49">
        <v>0</v>
      </c>
      <c r="F257" s="53">
        <v>22282</v>
      </c>
    </row>
    <row r="258" spans="1:6" ht="30.75" customHeight="1" x14ac:dyDescent="0.25">
      <c r="A258" s="56" t="s">
        <v>907</v>
      </c>
      <c r="B258" s="44" t="s">
        <v>908</v>
      </c>
      <c r="C258" s="49">
        <v>0.01</v>
      </c>
      <c r="D258" s="49">
        <v>0.01</v>
      </c>
      <c r="E258" s="49">
        <v>0</v>
      </c>
      <c r="F258" s="53">
        <v>27760</v>
      </c>
    </row>
    <row r="259" spans="1:6" ht="33.75" customHeight="1" x14ac:dyDescent="0.25">
      <c r="A259" s="56" t="s">
        <v>909</v>
      </c>
      <c r="B259" s="44" t="s">
        <v>910</v>
      </c>
      <c r="C259" s="49">
        <v>55247994</v>
      </c>
      <c r="D259" s="49">
        <v>15193198.35</v>
      </c>
      <c r="E259" s="49">
        <v>40054795.649999999</v>
      </c>
      <c r="F259" s="53">
        <v>39448</v>
      </c>
    </row>
    <row r="260" spans="1:6" ht="39.75" customHeight="1" x14ac:dyDescent="0.25">
      <c r="A260" s="56" t="s">
        <v>911</v>
      </c>
      <c r="B260" s="44" t="s">
        <v>912</v>
      </c>
      <c r="C260" s="49">
        <v>950000</v>
      </c>
      <c r="D260" s="49">
        <v>213750</v>
      </c>
      <c r="E260" s="49">
        <v>736250</v>
      </c>
      <c r="F260" s="53">
        <v>40179</v>
      </c>
    </row>
    <row r="261" spans="1:6" ht="29.25" customHeight="1" x14ac:dyDescent="0.25">
      <c r="A261" s="56" t="s">
        <v>913</v>
      </c>
      <c r="B261" s="44" t="s">
        <v>1174</v>
      </c>
      <c r="C261" s="49">
        <v>0.01</v>
      </c>
      <c r="D261" s="49">
        <v>0.01</v>
      </c>
      <c r="E261" s="49">
        <v>0</v>
      </c>
      <c r="F261" s="53">
        <v>29221</v>
      </c>
    </row>
    <row r="262" spans="1:6" ht="37.5" customHeight="1" x14ac:dyDescent="0.25">
      <c r="A262" s="56" t="s">
        <v>914</v>
      </c>
      <c r="B262" s="44" t="s">
        <v>1095</v>
      </c>
      <c r="C262" s="49">
        <v>0.01</v>
      </c>
      <c r="D262" s="49">
        <v>0.01</v>
      </c>
      <c r="E262" s="49">
        <v>0</v>
      </c>
      <c r="F262" s="53">
        <v>29221</v>
      </c>
    </row>
    <row r="263" spans="1:6" ht="30.75" customHeight="1" x14ac:dyDescent="0.25">
      <c r="A263" s="56" t="s">
        <v>915</v>
      </c>
      <c r="B263" s="44" t="s">
        <v>1096</v>
      </c>
      <c r="C263" s="49">
        <v>0.01</v>
      </c>
      <c r="D263" s="49">
        <v>0.01</v>
      </c>
      <c r="E263" s="49">
        <v>0</v>
      </c>
      <c r="F263" s="53">
        <v>29587</v>
      </c>
    </row>
    <row r="264" spans="1:6" ht="36.75" customHeight="1" x14ac:dyDescent="0.25">
      <c r="A264" s="56" t="s">
        <v>916</v>
      </c>
      <c r="B264" s="44" t="s">
        <v>1175</v>
      </c>
      <c r="C264" s="49">
        <v>0.01</v>
      </c>
      <c r="D264" s="49">
        <v>0.01</v>
      </c>
      <c r="E264" s="49">
        <v>0</v>
      </c>
      <c r="F264" s="53">
        <v>29952</v>
      </c>
    </row>
    <row r="265" spans="1:6" ht="39.75" customHeight="1" x14ac:dyDescent="0.25">
      <c r="A265" s="56" t="s">
        <v>917</v>
      </c>
      <c r="B265" s="44" t="s">
        <v>918</v>
      </c>
      <c r="C265" s="49">
        <v>0.01</v>
      </c>
      <c r="D265" s="49">
        <v>0.01</v>
      </c>
      <c r="E265" s="49">
        <v>0</v>
      </c>
      <c r="F265" s="53">
        <v>29952</v>
      </c>
    </row>
    <row r="266" spans="1:6" ht="34.5" customHeight="1" x14ac:dyDescent="0.25">
      <c r="A266" s="56" t="s">
        <v>919</v>
      </c>
      <c r="B266" s="44" t="s">
        <v>1176</v>
      </c>
      <c r="C266" s="49">
        <v>1002450</v>
      </c>
      <c r="D266" s="49">
        <v>350857.5</v>
      </c>
      <c r="E266" s="49">
        <v>651592.5</v>
      </c>
      <c r="F266" s="53">
        <v>40909</v>
      </c>
    </row>
    <row r="267" spans="1:6" ht="18" customHeight="1" x14ac:dyDescent="0.25">
      <c r="A267" s="56" t="s">
        <v>920</v>
      </c>
      <c r="B267" s="44" t="s">
        <v>921</v>
      </c>
      <c r="C267" s="49">
        <v>580000</v>
      </c>
      <c r="D267" s="49">
        <v>203000</v>
      </c>
      <c r="E267" s="49">
        <v>377000</v>
      </c>
      <c r="F267" s="53">
        <v>40909</v>
      </c>
    </row>
    <row r="268" spans="1:6" ht="30" customHeight="1" x14ac:dyDescent="0.25">
      <c r="A268" s="56" t="s">
        <v>922</v>
      </c>
      <c r="B268" s="44" t="s">
        <v>923</v>
      </c>
      <c r="C268" s="49">
        <v>280000</v>
      </c>
      <c r="D268" s="49">
        <v>98000</v>
      </c>
      <c r="E268" s="49">
        <v>182000</v>
      </c>
      <c r="F268" s="53">
        <v>40909</v>
      </c>
    </row>
    <row r="269" spans="1:6" ht="30.75" customHeight="1" x14ac:dyDescent="0.25">
      <c r="A269" s="56" t="s">
        <v>924</v>
      </c>
      <c r="B269" s="44" t="s">
        <v>1177</v>
      </c>
      <c r="C269" s="49">
        <v>324000</v>
      </c>
      <c r="D269" s="49">
        <v>113400</v>
      </c>
      <c r="E269" s="49">
        <v>210600</v>
      </c>
      <c r="F269" s="53">
        <v>40909</v>
      </c>
    </row>
    <row r="270" spans="1:6" ht="18" customHeight="1" x14ac:dyDescent="0.25">
      <c r="A270" s="56" t="s">
        <v>925</v>
      </c>
      <c r="B270" s="44" t="s">
        <v>926</v>
      </c>
      <c r="C270" s="49">
        <v>162000</v>
      </c>
      <c r="D270" s="49">
        <v>56700</v>
      </c>
      <c r="E270" s="49">
        <v>105300</v>
      </c>
      <c r="F270" s="53">
        <v>40909</v>
      </c>
    </row>
    <row r="271" spans="1:6" ht="25.5" customHeight="1" x14ac:dyDescent="0.25">
      <c r="A271" s="56" t="s">
        <v>927</v>
      </c>
      <c r="B271" s="44" t="s">
        <v>1178</v>
      </c>
      <c r="C271" s="49">
        <v>0.01</v>
      </c>
      <c r="D271" s="49">
        <v>0.01</v>
      </c>
      <c r="E271" s="49">
        <v>0</v>
      </c>
      <c r="F271" s="53">
        <v>29587</v>
      </c>
    </row>
    <row r="272" spans="1:6" ht="30.75" customHeight="1" x14ac:dyDescent="0.25">
      <c r="A272" s="56" t="s">
        <v>928</v>
      </c>
      <c r="B272" s="44" t="s">
        <v>1179</v>
      </c>
      <c r="C272" s="49">
        <v>0.01</v>
      </c>
      <c r="D272" s="49">
        <v>0.01</v>
      </c>
      <c r="E272" s="49">
        <v>0</v>
      </c>
      <c r="F272" s="53">
        <v>31048</v>
      </c>
    </row>
    <row r="273" spans="1:7" ht="30" customHeight="1" x14ac:dyDescent="0.25">
      <c r="A273" s="56" t="s">
        <v>929</v>
      </c>
      <c r="B273" s="44" t="s">
        <v>1180</v>
      </c>
      <c r="C273" s="49">
        <v>0.01</v>
      </c>
      <c r="D273" s="49">
        <v>0.01</v>
      </c>
      <c r="E273" s="49">
        <v>0</v>
      </c>
      <c r="F273" s="53">
        <v>27395</v>
      </c>
    </row>
    <row r="274" spans="1:7" ht="30" customHeight="1" x14ac:dyDescent="0.25">
      <c r="A274" s="56" t="s">
        <v>930</v>
      </c>
      <c r="B274" s="44" t="s">
        <v>1181</v>
      </c>
      <c r="C274" s="49">
        <v>0.01</v>
      </c>
      <c r="D274" s="49">
        <v>0.01</v>
      </c>
      <c r="E274" s="49">
        <v>0</v>
      </c>
      <c r="F274" s="53">
        <v>35796</v>
      </c>
    </row>
    <row r="275" spans="1:7" ht="39" customHeight="1" x14ac:dyDescent="0.25">
      <c r="A275" s="56" t="s">
        <v>931</v>
      </c>
      <c r="B275" s="44" t="s">
        <v>932</v>
      </c>
      <c r="C275" s="49">
        <v>0.01</v>
      </c>
      <c r="D275" s="49">
        <v>0.01</v>
      </c>
      <c r="E275" s="49">
        <v>0</v>
      </c>
      <c r="F275" s="53">
        <v>18264</v>
      </c>
    </row>
    <row r="276" spans="1:7" ht="39.75" customHeight="1" x14ac:dyDescent="0.25">
      <c r="A276" s="56" t="s">
        <v>933</v>
      </c>
      <c r="B276" s="44" t="s">
        <v>934</v>
      </c>
      <c r="C276" s="49">
        <v>0.01</v>
      </c>
      <c r="D276" s="49">
        <v>0.01</v>
      </c>
      <c r="E276" s="49">
        <v>0</v>
      </c>
      <c r="F276" s="53">
        <v>18264</v>
      </c>
    </row>
    <row r="277" spans="1:7" ht="29.25" customHeight="1" x14ac:dyDescent="0.25">
      <c r="A277" s="56" t="s">
        <v>935</v>
      </c>
      <c r="B277" s="44" t="s">
        <v>936</v>
      </c>
      <c r="C277" s="49">
        <v>0.01</v>
      </c>
      <c r="D277" s="49">
        <v>0.01</v>
      </c>
      <c r="E277" s="49">
        <v>0</v>
      </c>
      <c r="F277" s="53">
        <v>18264</v>
      </c>
    </row>
    <row r="278" spans="1:7" ht="34.5" customHeight="1" x14ac:dyDescent="0.25">
      <c r="A278" s="56" t="s">
        <v>937</v>
      </c>
      <c r="B278" s="44" t="s">
        <v>938</v>
      </c>
      <c r="C278" s="49">
        <v>0.01</v>
      </c>
      <c r="D278" s="49">
        <v>0.01</v>
      </c>
      <c r="E278" s="49">
        <v>0</v>
      </c>
      <c r="F278" s="53">
        <v>18264</v>
      </c>
    </row>
    <row r="279" spans="1:7" ht="42" customHeight="1" x14ac:dyDescent="0.25">
      <c r="A279" s="56" t="s">
        <v>744</v>
      </c>
      <c r="B279" s="44" t="s">
        <v>745</v>
      </c>
      <c r="C279" s="49">
        <v>0.01</v>
      </c>
      <c r="D279" s="49">
        <v>0.01</v>
      </c>
      <c r="E279" s="49">
        <v>0</v>
      </c>
      <c r="F279" s="53">
        <v>18264</v>
      </c>
    </row>
    <row r="280" spans="1:7" s="37" customFormat="1" ht="42" customHeight="1" x14ac:dyDescent="0.25">
      <c r="A280" s="42" t="s">
        <v>1187</v>
      </c>
      <c r="B280" s="50" t="s">
        <v>1186</v>
      </c>
      <c r="C280" s="51">
        <v>980000</v>
      </c>
      <c r="D280" s="51"/>
      <c r="E280" s="51">
        <f>+C280-D280</f>
        <v>980000</v>
      </c>
      <c r="F280" s="54">
        <v>43889</v>
      </c>
      <c r="G280" s="155"/>
    </row>
    <row r="281" spans="1:7" s="37" customFormat="1" ht="42" customHeight="1" x14ac:dyDescent="0.25">
      <c r="A281" s="42" t="s">
        <v>1197</v>
      </c>
      <c r="B281" s="50" t="s">
        <v>1198</v>
      </c>
      <c r="C281" s="51">
        <v>128698220</v>
      </c>
      <c r="D281" s="51"/>
      <c r="E281" s="51">
        <f t="shared" ref="E281:E292" si="0">+C281-D281</f>
        <v>128698220</v>
      </c>
      <c r="F281" s="54" t="s">
        <v>1453</v>
      </c>
      <c r="G281" s="155"/>
    </row>
    <row r="282" spans="1:7" s="37" customFormat="1" ht="42" customHeight="1" x14ac:dyDescent="0.25">
      <c r="A282" s="42" t="s">
        <v>1197</v>
      </c>
      <c r="B282" s="50" t="s">
        <v>850</v>
      </c>
      <c r="C282" s="51">
        <v>6759576</v>
      </c>
      <c r="D282" s="51"/>
      <c r="E282" s="51">
        <f t="shared" si="0"/>
        <v>6759576</v>
      </c>
      <c r="F282" s="54" t="s">
        <v>1454</v>
      </c>
      <c r="G282" s="155"/>
    </row>
    <row r="283" spans="1:7" s="37" customFormat="1" ht="42" customHeight="1" x14ac:dyDescent="0.25">
      <c r="A283" s="42" t="s">
        <v>1197</v>
      </c>
      <c r="B283" s="50" t="s">
        <v>1199</v>
      </c>
      <c r="C283" s="51">
        <v>21896658</v>
      </c>
      <c r="D283" s="51"/>
      <c r="E283" s="51">
        <f t="shared" si="0"/>
        <v>21896658</v>
      </c>
      <c r="F283" s="54" t="s">
        <v>1454</v>
      </c>
      <c r="G283" s="155"/>
    </row>
    <row r="284" spans="1:7" s="37" customFormat="1" ht="42" customHeight="1" x14ac:dyDescent="0.25">
      <c r="A284" s="42" t="s">
        <v>1197</v>
      </c>
      <c r="B284" s="50" t="s">
        <v>1200</v>
      </c>
      <c r="C284" s="51">
        <v>26310498</v>
      </c>
      <c r="D284" s="51"/>
      <c r="E284" s="51">
        <f t="shared" si="0"/>
        <v>26310498</v>
      </c>
      <c r="F284" s="54" t="s">
        <v>1454</v>
      </c>
      <c r="G284" s="155"/>
    </row>
    <row r="285" spans="1:7" s="37" customFormat="1" ht="42" customHeight="1" x14ac:dyDescent="0.25">
      <c r="A285" s="42" t="s">
        <v>1197</v>
      </c>
      <c r="B285" s="50" t="s">
        <v>1188</v>
      </c>
      <c r="C285" s="51">
        <v>83700</v>
      </c>
      <c r="D285" s="51"/>
      <c r="E285" s="51">
        <f t="shared" si="0"/>
        <v>83700</v>
      </c>
      <c r="F285" s="131" t="s">
        <v>1192</v>
      </c>
    </row>
    <row r="286" spans="1:7" s="37" customFormat="1" ht="42" customHeight="1" x14ac:dyDescent="0.25">
      <c r="A286" s="42" t="s">
        <v>1197</v>
      </c>
      <c r="B286" s="50" t="s">
        <v>1189</v>
      </c>
      <c r="C286" s="51">
        <v>90000</v>
      </c>
      <c r="D286" s="51"/>
      <c r="E286" s="51">
        <f t="shared" si="0"/>
        <v>90000</v>
      </c>
      <c r="F286" s="131" t="s">
        <v>1192</v>
      </c>
    </row>
    <row r="287" spans="1:7" s="37" customFormat="1" ht="42" customHeight="1" x14ac:dyDescent="0.25">
      <c r="A287" s="42" t="s">
        <v>1197</v>
      </c>
      <c r="B287" s="50" t="s">
        <v>1190</v>
      </c>
      <c r="C287" s="51">
        <v>135000</v>
      </c>
      <c r="D287" s="51"/>
      <c r="E287" s="51">
        <f t="shared" si="0"/>
        <v>135000</v>
      </c>
      <c r="F287" s="131" t="s">
        <v>1192</v>
      </c>
    </row>
    <row r="288" spans="1:7" s="37" customFormat="1" ht="42" customHeight="1" x14ac:dyDescent="0.25">
      <c r="A288" s="42" t="s">
        <v>1197</v>
      </c>
      <c r="B288" s="50" t="s">
        <v>1191</v>
      </c>
      <c r="C288" s="51">
        <v>910000</v>
      </c>
      <c r="D288" s="51"/>
      <c r="E288" s="51">
        <f t="shared" si="0"/>
        <v>910000</v>
      </c>
      <c r="F288" s="131" t="s">
        <v>1192</v>
      </c>
    </row>
    <row r="289" spans="1:6" s="37" customFormat="1" ht="42" customHeight="1" x14ac:dyDescent="0.25">
      <c r="A289" s="42" t="s">
        <v>1197</v>
      </c>
      <c r="B289" s="50" t="s">
        <v>1193</v>
      </c>
      <c r="C289" s="51">
        <v>10500000</v>
      </c>
      <c r="D289" s="51"/>
      <c r="E289" s="51">
        <f t="shared" si="0"/>
        <v>10500000</v>
      </c>
      <c r="F289" s="131"/>
    </row>
    <row r="290" spans="1:6" s="37" customFormat="1" ht="42" customHeight="1" x14ac:dyDescent="0.25">
      <c r="A290" s="42" t="s">
        <v>1197</v>
      </c>
      <c r="B290" s="50" t="s">
        <v>1194</v>
      </c>
      <c r="C290" s="51">
        <v>18420000</v>
      </c>
      <c r="D290" s="51"/>
      <c r="E290" s="51">
        <f t="shared" si="0"/>
        <v>18420000</v>
      </c>
      <c r="F290" s="131"/>
    </row>
    <row r="291" spans="1:6" s="37" customFormat="1" ht="42" customHeight="1" x14ac:dyDescent="0.25">
      <c r="A291" s="42" t="s">
        <v>1197</v>
      </c>
      <c r="B291" s="50" t="s">
        <v>1195</v>
      </c>
      <c r="C291" s="51">
        <v>10014000</v>
      </c>
      <c r="D291" s="51"/>
      <c r="E291" s="51">
        <f t="shared" si="0"/>
        <v>10014000</v>
      </c>
      <c r="F291" s="131"/>
    </row>
    <row r="292" spans="1:6" s="37" customFormat="1" ht="42" customHeight="1" x14ac:dyDescent="0.25">
      <c r="A292" s="42" t="s">
        <v>1197</v>
      </c>
      <c r="B292" s="50" t="s">
        <v>1196</v>
      </c>
      <c r="C292" s="51">
        <v>18318000</v>
      </c>
      <c r="D292" s="51"/>
      <c r="E292" s="51">
        <f t="shared" si="0"/>
        <v>18318000</v>
      </c>
      <c r="F292" s="156">
        <v>44062</v>
      </c>
    </row>
    <row r="293" spans="1:6" ht="18" customHeight="1" x14ac:dyDescent="0.25">
      <c r="A293" s="56" t="s">
        <v>939</v>
      </c>
      <c r="B293" s="44" t="s">
        <v>68</v>
      </c>
      <c r="C293" s="49">
        <v>0.01</v>
      </c>
      <c r="D293" s="49">
        <v>0.01</v>
      </c>
      <c r="E293" s="49">
        <v>0</v>
      </c>
      <c r="F293" s="53">
        <v>38353</v>
      </c>
    </row>
    <row r="294" spans="1:6" ht="18" customHeight="1" x14ac:dyDescent="0.25">
      <c r="A294" s="56" t="s">
        <v>940</v>
      </c>
      <c r="B294" s="44" t="s">
        <v>593</v>
      </c>
      <c r="C294" s="49">
        <v>3071407</v>
      </c>
      <c r="D294" s="49">
        <v>355733.74</v>
      </c>
      <c r="E294" s="49">
        <v>2715673.26</v>
      </c>
      <c r="F294" s="53">
        <v>43101</v>
      </c>
    </row>
    <row r="295" spans="1:6" ht="25.5" customHeight="1" x14ac:dyDescent="0.25">
      <c r="A295" s="56" t="s">
        <v>941</v>
      </c>
      <c r="B295" s="44" t="s">
        <v>53</v>
      </c>
      <c r="C295" s="49">
        <v>0.01</v>
      </c>
      <c r="D295" s="49">
        <v>0.01</v>
      </c>
      <c r="E295" s="49">
        <v>0</v>
      </c>
      <c r="F295" s="53">
        <v>27030</v>
      </c>
    </row>
    <row r="296" spans="1:6" ht="25.5" customHeight="1" x14ac:dyDescent="0.25">
      <c r="A296" s="56" t="s">
        <v>1182</v>
      </c>
      <c r="B296" s="44" t="s">
        <v>214</v>
      </c>
      <c r="C296" s="49">
        <v>307500</v>
      </c>
      <c r="D296" s="49">
        <v>30750</v>
      </c>
      <c r="E296" s="49">
        <f>C296-D296</f>
        <v>276750</v>
      </c>
      <c r="F296" s="53">
        <v>42736</v>
      </c>
    </row>
    <row r="297" spans="1:6" ht="18" customHeight="1" x14ac:dyDescent="0.25">
      <c r="A297" s="56" t="s">
        <v>942</v>
      </c>
      <c r="B297" s="44" t="s">
        <v>54</v>
      </c>
      <c r="C297" s="49">
        <v>0.01</v>
      </c>
      <c r="D297" s="49">
        <v>0.01</v>
      </c>
      <c r="E297" s="49">
        <v>0</v>
      </c>
      <c r="F297" s="53">
        <v>27030</v>
      </c>
    </row>
    <row r="298" spans="1:6" ht="18" customHeight="1" x14ac:dyDescent="0.25">
      <c r="A298" s="56" t="s">
        <v>943</v>
      </c>
      <c r="B298" s="44" t="s">
        <v>944</v>
      </c>
      <c r="C298" s="49">
        <v>0.01</v>
      </c>
      <c r="D298" s="49">
        <v>0.01</v>
      </c>
      <c r="E298" s="49">
        <v>0</v>
      </c>
      <c r="F298" s="53">
        <v>35796</v>
      </c>
    </row>
    <row r="299" spans="1:6" ht="18" customHeight="1" x14ac:dyDescent="0.25">
      <c r="A299" s="56" t="s">
        <v>945</v>
      </c>
      <c r="B299" s="44" t="s">
        <v>223</v>
      </c>
      <c r="C299" s="49">
        <v>0.01</v>
      </c>
      <c r="D299" s="49">
        <v>0.01</v>
      </c>
      <c r="E299" s="49">
        <v>0</v>
      </c>
      <c r="F299" s="53">
        <v>31413</v>
      </c>
    </row>
    <row r="300" spans="1:6" ht="18" customHeight="1" x14ac:dyDescent="0.25">
      <c r="A300" s="56" t="s">
        <v>946</v>
      </c>
      <c r="B300" s="44" t="s">
        <v>224</v>
      </c>
      <c r="C300" s="49">
        <v>0.01</v>
      </c>
      <c r="D300" s="49">
        <v>0.01</v>
      </c>
      <c r="E300" s="49">
        <v>0</v>
      </c>
      <c r="F300" s="53">
        <v>29221</v>
      </c>
    </row>
    <row r="301" spans="1:6" ht="21.75" customHeight="1" x14ac:dyDescent="0.25">
      <c r="A301" s="56" t="s">
        <v>947</v>
      </c>
      <c r="B301" s="44" t="s">
        <v>225</v>
      </c>
      <c r="C301" s="49">
        <v>21675</v>
      </c>
      <c r="D301" s="49">
        <v>21675</v>
      </c>
      <c r="E301" s="49">
        <v>0</v>
      </c>
      <c r="F301" s="53">
        <v>42370</v>
      </c>
    </row>
    <row r="302" spans="1:6" ht="18" customHeight="1" x14ac:dyDescent="0.25">
      <c r="A302" s="56" t="s">
        <v>948</v>
      </c>
      <c r="B302" s="44" t="s">
        <v>949</v>
      </c>
      <c r="C302" s="49">
        <v>0.01</v>
      </c>
      <c r="D302" s="49">
        <v>0.01</v>
      </c>
      <c r="E302" s="49">
        <v>0</v>
      </c>
      <c r="F302" s="53">
        <v>38353</v>
      </c>
    </row>
    <row r="303" spans="1:6" ht="18" customHeight="1" x14ac:dyDescent="0.25">
      <c r="A303" s="56" t="s">
        <v>950</v>
      </c>
      <c r="B303" s="44" t="s">
        <v>593</v>
      </c>
      <c r="C303" s="49">
        <v>3071407</v>
      </c>
      <c r="D303" s="49">
        <v>355733.74</v>
      </c>
      <c r="E303" s="49">
        <v>2715673.26</v>
      </c>
      <c r="F303" s="53">
        <v>43101</v>
      </c>
    </row>
    <row r="304" spans="1:6" ht="18" customHeight="1" x14ac:dyDescent="0.25">
      <c r="A304" s="56" t="s">
        <v>1183</v>
      </c>
      <c r="B304" s="44" t="s">
        <v>951</v>
      </c>
      <c r="C304" s="49">
        <v>63000</v>
      </c>
      <c r="D304" s="49">
        <v>22500</v>
      </c>
      <c r="E304" s="49">
        <f>C304-D304</f>
        <v>40500</v>
      </c>
      <c r="F304" s="53">
        <v>42736</v>
      </c>
    </row>
    <row r="305" spans="1:6" ht="18" customHeight="1" x14ac:dyDescent="0.25">
      <c r="A305" s="56" t="s">
        <v>1184</v>
      </c>
      <c r="B305" s="44" t="s">
        <v>80</v>
      </c>
      <c r="C305" s="49">
        <v>52500.03</v>
      </c>
      <c r="D305" s="49">
        <v>19165.509999999998</v>
      </c>
      <c r="E305" s="49">
        <f>C305-D305</f>
        <v>33334.520000000004</v>
      </c>
      <c r="F305" s="53">
        <v>40909</v>
      </c>
    </row>
    <row r="306" spans="1:6" x14ac:dyDescent="0.25">
      <c r="A306" s="55"/>
      <c r="B306" s="158" t="s">
        <v>289</v>
      </c>
      <c r="C306" s="159">
        <v>1795514216.79</v>
      </c>
      <c r="D306" s="159">
        <v>430475672.11000001</v>
      </c>
      <c r="E306" s="159">
        <v>1365038544.6700001</v>
      </c>
      <c r="F306" s="53"/>
    </row>
    <row r="308" spans="1:6" x14ac:dyDescent="0.25">
      <c r="F308" s="41"/>
    </row>
    <row r="309" spans="1:6" ht="50.25" customHeight="1" x14ac:dyDescent="0.25">
      <c r="A309" s="169" t="s">
        <v>1185</v>
      </c>
      <c r="B309" s="169"/>
      <c r="C309" s="169"/>
      <c r="D309" s="169"/>
      <c r="E309" s="169"/>
      <c r="F309" s="169"/>
    </row>
  </sheetData>
  <mergeCells count="4">
    <mergeCell ref="A1:C1"/>
    <mergeCell ref="D1:F1"/>
    <mergeCell ref="A2:F2"/>
    <mergeCell ref="A309:F3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opLeftCell="A199" workbookViewId="0">
      <selection activeCell="C49" sqref="C49"/>
    </sheetView>
  </sheetViews>
  <sheetFormatPr defaultRowHeight="15" x14ac:dyDescent="0.25"/>
  <cols>
    <col min="1" max="1" width="10" style="52" customWidth="1"/>
    <col min="2" max="2" width="35.28515625" style="48" customWidth="1"/>
    <col min="3" max="3" width="32.28515625" style="52" customWidth="1"/>
    <col min="4" max="4" width="17" style="48" customWidth="1"/>
    <col min="5" max="5" width="19.5703125" style="48" customWidth="1"/>
    <col min="6" max="6" width="18.5703125" style="48" customWidth="1"/>
    <col min="7" max="7" width="10.28515625" style="52" customWidth="1"/>
    <col min="48" max="48" width="20.5703125" customWidth="1"/>
    <col min="49" max="49" width="33.5703125" customWidth="1"/>
    <col min="50" max="50" width="25.85546875" customWidth="1"/>
    <col min="51" max="51" width="26.140625" customWidth="1"/>
    <col min="52" max="52" width="26.28515625" customWidth="1"/>
    <col min="53" max="53" width="13.85546875" customWidth="1"/>
    <col min="304" max="304" width="20.5703125" customWidth="1"/>
    <col min="305" max="305" width="33.5703125" customWidth="1"/>
    <col min="306" max="306" width="25.85546875" customWidth="1"/>
    <col min="307" max="307" width="26.140625" customWidth="1"/>
    <col min="308" max="308" width="26.28515625" customWidth="1"/>
    <col min="309" max="309" width="13.85546875" customWidth="1"/>
    <col min="560" max="560" width="20.5703125" customWidth="1"/>
    <col min="561" max="561" width="33.5703125" customWidth="1"/>
    <col min="562" max="562" width="25.85546875" customWidth="1"/>
    <col min="563" max="563" width="26.140625" customWidth="1"/>
    <col min="564" max="564" width="26.28515625" customWidth="1"/>
    <col min="565" max="565" width="13.85546875" customWidth="1"/>
    <col min="816" max="816" width="20.5703125" customWidth="1"/>
    <col min="817" max="817" width="33.5703125" customWidth="1"/>
    <col min="818" max="818" width="25.85546875" customWidth="1"/>
    <col min="819" max="819" width="26.140625" customWidth="1"/>
    <col min="820" max="820" width="26.28515625" customWidth="1"/>
    <col min="821" max="821" width="13.85546875" customWidth="1"/>
    <col min="1072" max="1072" width="20.5703125" customWidth="1"/>
    <col min="1073" max="1073" width="33.5703125" customWidth="1"/>
    <col min="1074" max="1074" width="25.85546875" customWidth="1"/>
    <col min="1075" max="1075" width="26.140625" customWidth="1"/>
    <col min="1076" max="1076" width="26.28515625" customWidth="1"/>
    <col min="1077" max="1077" width="13.85546875" customWidth="1"/>
    <col min="1328" max="1328" width="20.5703125" customWidth="1"/>
    <col min="1329" max="1329" width="33.5703125" customWidth="1"/>
    <col min="1330" max="1330" width="25.85546875" customWidth="1"/>
    <col min="1331" max="1331" width="26.140625" customWidth="1"/>
    <col min="1332" max="1332" width="26.28515625" customWidth="1"/>
    <col min="1333" max="1333" width="13.85546875" customWidth="1"/>
    <col min="1584" max="1584" width="20.5703125" customWidth="1"/>
    <col min="1585" max="1585" width="33.5703125" customWidth="1"/>
    <col min="1586" max="1586" width="25.85546875" customWidth="1"/>
    <col min="1587" max="1587" width="26.140625" customWidth="1"/>
    <col min="1588" max="1588" width="26.28515625" customWidth="1"/>
    <col min="1589" max="1589" width="13.85546875" customWidth="1"/>
    <col min="1840" max="1840" width="20.5703125" customWidth="1"/>
    <col min="1841" max="1841" width="33.5703125" customWidth="1"/>
    <col min="1842" max="1842" width="25.85546875" customWidth="1"/>
    <col min="1843" max="1843" width="26.140625" customWidth="1"/>
    <col min="1844" max="1844" width="26.28515625" customWidth="1"/>
    <col min="1845" max="1845" width="13.85546875" customWidth="1"/>
    <col min="2096" max="2096" width="20.5703125" customWidth="1"/>
    <col min="2097" max="2097" width="33.5703125" customWidth="1"/>
    <col min="2098" max="2098" width="25.85546875" customWidth="1"/>
    <col min="2099" max="2099" width="26.140625" customWidth="1"/>
    <col min="2100" max="2100" width="26.28515625" customWidth="1"/>
    <col min="2101" max="2101" width="13.85546875" customWidth="1"/>
    <col min="2352" max="2352" width="20.5703125" customWidth="1"/>
    <col min="2353" max="2353" width="33.5703125" customWidth="1"/>
    <col min="2354" max="2354" width="25.85546875" customWidth="1"/>
    <col min="2355" max="2355" width="26.140625" customWidth="1"/>
    <col min="2356" max="2356" width="26.28515625" customWidth="1"/>
    <col min="2357" max="2357" width="13.85546875" customWidth="1"/>
    <col min="2608" max="2608" width="20.5703125" customWidth="1"/>
    <col min="2609" max="2609" width="33.5703125" customWidth="1"/>
    <col min="2610" max="2610" width="25.85546875" customWidth="1"/>
    <col min="2611" max="2611" width="26.140625" customWidth="1"/>
    <col min="2612" max="2612" width="26.28515625" customWidth="1"/>
    <col min="2613" max="2613" width="13.85546875" customWidth="1"/>
    <col min="2864" max="2864" width="20.5703125" customWidth="1"/>
    <col min="2865" max="2865" width="33.5703125" customWidth="1"/>
    <col min="2866" max="2866" width="25.85546875" customWidth="1"/>
    <col min="2867" max="2867" width="26.140625" customWidth="1"/>
    <col min="2868" max="2868" width="26.28515625" customWidth="1"/>
    <col min="2869" max="2869" width="13.85546875" customWidth="1"/>
    <col min="3120" max="3120" width="20.5703125" customWidth="1"/>
    <col min="3121" max="3121" width="33.5703125" customWidth="1"/>
    <col min="3122" max="3122" width="25.85546875" customWidth="1"/>
    <col min="3123" max="3123" width="26.140625" customWidth="1"/>
    <col min="3124" max="3124" width="26.28515625" customWidth="1"/>
    <col min="3125" max="3125" width="13.85546875" customWidth="1"/>
    <col min="3376" max="3376" width="20.5703125" customWidth="1"/>
    <col min="3377" max="3377" width="33.5703125" customWidth="1"/>
    <col min="3378" max="3378" width="25.85546875" customWidth="1"/>
    <col min="3379" max="3379" width="26.140625" customWidth="1"/>
    <col min="3380" max="3380" width="26.28515625" customWidth="1"/>
    <col min="3381" max="3381" width="13.85546875" customWidth="1"/>
    <col min="3632" max="3632" width="20.5703125" customWidth="1"/>
    <col min="3633" max="3633" width="33.5703125" customWidth="1"/>
    <col min="3634" max="3634" width="25.85546875" customWidth="1"/>
    <col min="3635" max="3635" width="26.140625" customWidth="1"/>
    <col min="3636" max="3636" width="26.28515625" customWidth="1"/>
    <col min="3637" max="3637" width="13.85546875" customWidth="1"/>
    <col min="3888" max="3888" width="20.5703125" customWidth="1"/>
    <col min="3889" max="3889" width="33.5703125" customWidth="1"/>
    <col min="3890" max="3890" width="25.85546875" customWidth="1"/>
    <col min="3891" max="3891" width="26.140625" customWidth="1"/>
    <col min="3892" max="3892" width="26.28515625" customWidth="1"/>
    <col min="3893" max="3893" width="13.85546875" customWidth="1"/>
    <col min="4144" max="4144" width="20.5703125" customWidth="1"/>
    <col min="4145" max="4145" width="33.5703125" customWidth="1"/>
    <col min="4146" max="4146" width="25.85546875" customWidth="1"/>
    <col min="4147" max="4147" width="26.140625" customWidth="1"/>
    <col min="4148" max="4148" width="26.28515625" customWidth="1"/>
    <col min="4149" max="4149" width="13.85546875" customWidth="1"/>
    <col min="4400" max="4400" width="20.5703125" customWidth="1"/>
    <col min="4401" max="4401" width="33.5703125" customWidth="1"/>
    <col min="4402" max="4402" width="25.85546875" customWidth="1"/>
    <col min="4403" max="4403" width="26.140625" customWidth="1"/>
    <col min="4404" max="4404" width="26.28515625" customWidth="1"/>
    <col min="4405" max="4405" width="13.85546875" customWidth="1"/>
    <col min="4656" max="4656" width="20.5703125" customWidth="1"/>
    <col min="4657" max="4657" width="33.5703125" customWidth="1"/>
    <col min="4658" max="4658" width="25.85546875" customWidth="1"/>
    <col min="4659" max="4659" width="26.140625" customWidth="1"/>
    <col min="4660" max="4660" width="26.28515625" customWidth="1"/>
    <col min="4661" max="4661" width="13.85546875" customWidth="1"/>
    <col min="4912" max="4912" width="20.5703125" customWidth="1"/>
    <col min="4913" max="4913" width="33.5703125" customWidth="1"/>
    <col min="4914" max="4914" width="25.85546875" customWidth="1"/>
    <col min="4915" max="4915" width="26.140625" customWidth="1"/>
    <col min="4916" max="4916" width="26.28515625" customWidth="1"/>
    <col min="4917" max="4917" width="13.85546875" customWidth="1"/>
    <col min="5168" max="5168" width="20.5703125" customWidth="1"/>
    <col min="5169" max="5169" width="33.5703125" customWidth="1"/>
    <col min="5170" max="5170" width="25.85546875" customWidth="1"/>
    <col min="5171" max="5171" width="26.140625" customWidth="1"/>
    <col min="5172" max="5172" width="26.28515625" customWidth="1"/>
    <col min="5173" max="5173" width="13.85546875" customWidth="1"/>
    <col min="5424" max="5424" width="20.5703125" customWidth="1"/>
    <col min="5425" max="5425" width="33.5703125" customWidth="1"/>
    <col min="5426" max="5426" width="25.85546875" customWidth="1"/>
    <col min="5427" max="5427" width="26.140625" customWidth="1"/>
    <col min="5428" max="5428" width="26.28515625" customWidth="1"/>
    <col min="5429" max="5429" width="13.85546875" customWidth="1"/>
    <col min="5680" max="5680" width="20.5703125" customWidth="1"/>
    <col min="5681" max="5681" width="33.5703125" customWidth="1"/>
    <col min="5682" max="5682" width="25.85546875" customWidth="1"/>
    <col min="5683" max="5683" width="26.140625" customWidth="1"/>
    <col min="5684" max="5684" width="26.28515625" customWidth="1"/>
    <col min="5685" max="5685" width="13.85546875" customWidth="1"/>
    <col min="5936" max="5936" width="20.5703125" customWidth="1"/>
    <col min="5937" max="5937" width="33.5703125" customWidth="1"/>
    <col min="5938" max="5938" width="25.85546875" customWidth="1"/>
    <col min="5939" max="5939" width="26.140625" customWidth="1"/>
    <col min="5940" max="5940" width="26.28515625" customWidth="1"/>
    <col min="5941" max="5941" width="13.85546875" customWidth="1"/>
    <col min="6192" max="6192" width="20.5703125" customWidth="1"/>
    <col min="6193" max="6193" width="33.5703125" customWidth="1"/>
    <col min="6194" max="6194" width="25.85546875" customWidth="1"/>
    <col min="6195" max="6195" width="26.140625" customWidth="1"/>
    <col min="6196" max="6196" width="26.28515625" customWidth="1"/>
    <col min="6197" max="6197" width="13.85546875" customWidth="1"/>
    <col min="6448" max="6448" width="20.5703125" customWidth="1"/>
    <col min="6449" max="6449" width="33.5703125" customWidth="1"/>
    <col min="6450" max="6450" width="25.85546875" customWidth="1"/>
    <col min="6451" max="6451" width="26.140625" customWidth="1"/>
    <col min="6452" max="6452" width="26.28515625" customWidth="1"/>
    <col min="6453" max="6453" width="13.85546875" customWidth="1"/>
    <col min="6704" max="6704" width="20.5703125" customWidth="1"/>
    <col min="6705" max="6705" width="33.5703125" customWidth="1"/>
    <col min="6706" max="6706" width="25.85546875" customWidth="1"/>
    <col min="6707" max="6707" width="26.140625" customWidth="1"/>
    <col min="6708" max="6708" width="26.28515625" customWidth="1"/>
    <col min="6709" max="6709" width="13.85546875" customWidth="1"/>
    <col min="6960" max="6960" width="20.5703125" customWidth="1"/>
    <col min="6961" max="6961" width="33.5703125" customWidth="1"/>
    <col min="6962" max="6962" width="25.85546875" customWidth="1"/>
    <col min="6963" max="6963" width="26.140625" customWidth="1"/>
    <col min="6964" max="6964" width="26.28515625" customWidth="1"/>
    <col min="6965" max="6965" width="13.85546875" customWidth="1"/>
    <col min="7216" max="7216" width="20.5703125" customWidth="1"/>
    <col min="7217" max="7217" width="33.5703125" customWidth="1"/>
    <col min="7218" max="7218" width="25.85546875" customWidth="1"/>
    <col min="7219" max="7219" width="26.140625" customWidth="1"/>
    <col min="7220" max="7220" width="26.28515625" customWidth="1"/>
    <col min="7221" max="7221" width="13.85546875" customWidth="1"/>
    <col min="7472" max="7472" width="20.5703125" customWidth="1"/>
    <col min="7473" max="7473" width="33.5703125" customWidth="1"/>
    <col min="7474" max="7474" width="25.85546875" customWidth="1"/>
    <col min="7475" max="7475" width="26.140625" customWidth="1"/>
    <col min="7476" max="7476" width="26.28515625" customWidth="1"/>
    <col min="7477" max="7477" width="13.85546875" customWidth="1"/>
    <col min="7728" max="7728" width="20.5703125" customWidth="1"/>
    <col min="7729" max="7729" width="33.5703125" customWidth="1"/>
    <col min="7730" max="7730" width="25.85546875" customWidth="1"/>
    <col min="7731" max="7731" width="26.140625" customWidth="1"/>
    <col min="7732" max="7732" width="26.28515625" customWidth="1"/>
    <col min="7733" max="7733" width="13.85546875" customWidth="1"/>
    <col min="7984" max="7984" width="20.5703125" customWidth="1"/>
    <col min="7985" max="7985" width="33.5703125" customWidth="1"/>
    <col min="7986" max="7986" width="25.85546875" customWidth="1"/>
    <col min="7987" max="7987" width="26.140625" customWidth="1"/>
    <col min="7988" max="7988" width="26.28515625" customWidth="1"/>
    <col min="7989" max="7989" width="13.85546875" customWidth="1"/>
    <col min="8240" max="8240" width="20.5703125" customWidth="1"/>
    <col min="8241" max="8241" width="33.5703125" customWidth="1"/>
    <col min="8242" max="8242" width="25.85546875" customWidth="1"/>
    <col min="8243" max="8243" width="26.140625" customWidth="1"/>
    <col min="8244" max="8244" width="26.28515625" customWidth="1"/>
    <col min="8245" max="8245" width="13.85546875" customWidth="1"/>
    <col min="8496" max="8496" width="20.5703125" customWidth="1"/>
    <col min="8497" max="8497" width="33.5703125" customWidth="1"/>
    <col min="8498" max="8498" width="25.85546875" customWidth="1"/>
    <col min="8499" max="8499" width="26.140625" customWidth="1"/>
    <col min="8500" max="8500" width="26.28515625" customWidth="1"/>
    <col min="8501" max="8501" width="13.85546875" customWidth="1"/>
    <col min="8752" max="8752" width="20.5703125" customWidth="1"/>
    <col min="8753" max="8753" width="33.5703125" customWidth="1"/>
    <col min="8754" max="8754" width="25.85546875" customWidth="1"/>
    <col min="8755" max="8755" width="26.140625" customWidth="1"/>
    <col min="8756" max="8756" width="26.28515625" customWidth="1"/>
    <col min="8757" max="8757" width="13.85546875" customWidth="1"/>
    <col min="9008" max="9008" width="20.5703125" customWidth="1"/>
    <col min="9009" max="9009" width="33.5703125" customWidth="1"/>
    <col min="9010" max="9010" width="25.85546875" customWidth="1"/>
    <col min="9011" max="9011" width="26.140625" customWidth="1"/>
    <col min="9012" max="9012" width="26.28515625" customWidth="1"/>
    <col min="9013" max="9013" width="13.85546875" customWidth="1"/>
    <col min="9264" max="9264" width="20.5703125" customWidth="1"/>
    <col min="9265" max="9265" width="33.5703125" customWidth="1"/>
    <col min="9266" max="9266" width="25.85546875" customWidth="1"/>
    <col min="9267" max="9267" width="26.140625" customWidth="1"/>
    <col min="9268" max="9268" width="26.28515625" customWidth="1"/>
    <col min="9269" max="9269" width="13.85546875" customWidth="1"/>
    <col min="9520" max="9520" width="20.5703125" customWidth="1"/>
    <col min="9521" max="9521" width="33.5703125" customWidth="1"/>
    <col min="9522" max="9522" width="25.85546875" customWidth="1"/>
    <col min="9523" max="9523" width="26.140625" customWidth="1"/>
    <col min="9524" max="9524" width="26.28515625" customWidth="1"/>
    <col min="9525" max="9525" width="13.85546875" customWidth="1"/>
    <col min="9776" max="9776" width="20.5703125" customWidth="1"/>
    <col min="9777" max="9777" width="33.5703125" customWidth="1"/>
    <col min="9778" max="9778" width="25.85546875" customWidth="1"/>
    <col min="9779" max="9779" width="26.140625" customWidth="1"/>
    <col min="9780" max="9780" width="26.28515625" customWidth="1"/>
    <col min="9781" max="9781" width="13.85546875" customWidth="1"/>
    <col min="10032" max="10032" width="20.5703125" customWidth="1"/>
    <col min="10033" max="10033" width="33.5703125" customWidth="1"/>
    <col min="10034" max="10034" width="25.85546875" customWidth="1"/>
    <col min="10035" max="10035" width="26.140625" customWidth="1"/>
    <col min="10036" max="10036" width="26.28515625" customWidth="1"/>
    <col min="10037" max="10037" width="13.85546875" customWidth="1"/>
    <col min="10288" max="10288" width="20.5703125" customWidth="1"/>
    <col min="10289" max="10289" width="33.5703125" customWidth="1"/>
    <col min="10290" max="10290" width="25.85546875" customWidth="1"/>
    <col min="10291" max="10291" width="26.140625" customWidth="1"/>
    <col min="10292" max="10292" width="26.28515625" customWidth="1"/>
    <col min="10293" max="10293" width="13.85546875" customWidth="1"/>
    <col min="10544" max="10544" width="20.5703125" customWidth="1"/>
    <col min="10545" max="10545" width="33.5703125" customWidth="1"/>
    <col min="10546" max="10546" width="25.85546875" customWidth="1"/>
    <col min="10547" max="10547" width="26.140625" customWidth="1"/>
    <col min="10548" max="10548" width="26.28515625" customWidth="1"/>
    <col min="10549" max="10549" width="13.85546875" customWidth="1"/>
    <col min="10800" max="10800" width="20.5703125" customWidth="1"/>
    <col min="10801" max="10801" width="33.5703125" customWidth="1"/>
    <col min="10802" max="10802" width="25.85546875" customWidth="1"/>
    <col min="10803" max="10803" width="26.140625" customWidth="1"/>
    <col min="10804" max="10804" width="26.28515625" customWidth="1"/>
    <col min="10805" max="10805" width="13.85546875" customWidth="1"/>
    <col min="11056" max="11056" width="20.5703125" customWidth="1"/>
    <col min="11057" max="11057" width="33.5703125" customWidth="1"/>
    <col min="11058" max="11058" width="25.85546875" customWidth="1"/>
    <col min="11059" max="11059" width="26.140625" customWidth="1"/>
    <col min="11060" max="11060" width="26.28515625" customWidth="1"/>
    <col min="11061" max="11061" width="13.85546875" customWidth="1"/>
    <col min="11312" max="11312" width="20.5703125" customWidth="1"/>
    <col min="11313" max="11313" width="33.5703125" customWidth="1"/>
    <col min="11314" max="11314" width="25.85546875" customWidth="1"/>
    <col min="11315" max="11315" width="26.140625" customWidth="1"/>
    <col min="11316" max="11316" width="26.28515625" customWidth="1"/>
    <col min="11317" max="11317" width="13.85546875" customWidth="1"/>
    <col min="11568" max="11568" width="20.5703125" customWidth="1"/>
    <col min="11569" max="11569" width="33.5703125" customWidth="1"/>
    <col min="11570" max="11570" width="25.85546875" customWidth="1"/>
    <col min="11571" max="11571" width="26.140625" customWidth="1"/>
    <col min="11572" max="11572" width="26.28515625" customWidth="1"/>
    <col min="11573" max="11573" width="13.85546875" customWidth="1"/>
    <col min="11824" max="11824" width="20.5703125" customWidth="1"/>
    <col min="11825" max="11825" width="33.5703125" customWidth="1"/>
    <col min="11826" max="11826" width="25.85546875" customWidth="1"/>
    <col min="11827" max="11827" width="26.140625" customWidth="1"/>
    <col min="11828" max="11828" width="26.28515625" customWidth="1"/>
    <col min="11829" max="11829" width="13.85546875" customWidth="1"/>
    <col min="12080" max="12080" width="20.5703125" customWidth="1"/>
    <col min="12081" max="12081" width="33.5703125" customWidth="1"/>
    <col min="12082" max="12082" width="25.85546875" customWidth="1"/>
    <col min="12083" max="12083" width="26.140625" customWidth="1"/>
    <col min="12084" max="12084" width="26.28515625" customWidth="1"/>
    <col min="12085" max="12085" width="13.85546875" customWidth="1"/>
    <col min="12336" max="12336" width="20.5703125" customWidth="1"/>
    <col min="12337" max="12337" width="33.5703125" customWidth="1"/>
    <col min="12338" max="12338" width="25.85546875" customWidth="1"/>
    <col min="12339" max="12339" width="26.140625" customWidth="1"/>
    <col min="12340" max="12340" width="26.28515625" customWidth="1"/>
    <col min="12341" max="12341" width="13.85546875" customWidth="1"/>
    <col min="12592" max="12592" width="20.5703125" customWidth="1"/>
    <col min="12593" max="12593" width="33.5703125" customWidth="1"/>
    <col min="12594" max="12594" width="25.85546875" customWidth="1"/>
    <col min="12595" max="12595" width="26.140625" customWidth="1"/>
    <col min="12596" max="12596" width="26.28515625" customWidth="1"/>
    <col min="12597" max="12597" width="13.85546875" customWidth="1"/>
    <col min="12848" max="12848" width="20.5703125" customWidth="1"/>
    <col min="12849" max="12849" width="33.5703125" customWidth="1"/>
    <col min="12850" max="12850" width="25.85546875" customWidth="1"/>
    <col min="12851" max="12851" width="26.140625" customWidth="1"/>
    <col min="12852" max="12852" width="26.28515625" customWidth="1"/>
    <col min="12853" max="12853" width="13.85546875" customWidth="1"/>
    <col min="13104" max="13104" width="20.5703125" customWidth="1"/>
    <col min="13105" max="13105" width="33.5703125" customWidth="1"/>
    <col min="13106" max="13106" width="25.85546875" customWidth="1"/>
    <col min="13107" max="13107" width="26.140625" customWidth="1"/>
    <col min="13108" max="13108" width="26.28515625" customWidth="1"/>
    <col min="13109" max="13109" width="13.85546875" customWidth="1"/>
    <col min="13360" max="13360" width="20.5703125" customWidth="1"/>
    <col min="13361" max="13361" width="33.5703125" customWidth="1"/>
    <col min="13362" max="13362" width="25.85546875" customWidth="1"/>
    <col min="13363" max="13363" width="26.140625" customWidth="1"/>
    <col min="13364" max="13364" width="26.28515625" customWidth="1"/>
    <col min="13365" max="13365" width="13.85546875" customWidth="1"/>
    <col min="13616" max="13616" width="20.5703125" customWidth="1"/>
    <col min="13617" max="13617" width="33.5703125" customWidth="1"/>
    <col min="13618" max="13618" width="25.85546875" customWidth="1"/>
    <col min="13619" max="13619" width="26.140625" customWidth="1"/>
    <col min="13620" max="13620" width="26.28515625" customWidth="1"/>
    <col min="13621" max="13621" width="13.85546875" customWidth="1"/>
    <col min="13872" max="13872" width="20.5703125" customWidth="1"/>
    <col min="13873" max="13873" width="33.5703125" customWidth="1"/>
    <col min="13874" max="13874" width="25.85546875" customWidth="1"/>
    <col min="13875" max="13875" width="26.140625" customWidth="1"/>
    <col min="13876" max="13876" width="26.28515625" customWidth="1"/>
    <col min="13877" max="13877" width="13.85546875" customWidth="1"/>
    <col min="14128" max="14128" width="20.5703125" customWidth="1"/>
    <col min="14129" max="14129" width="33.5703125" customWidth="1"/>
    <col min="14130" max="14130" width="25.85546875" customWidth="1"/>
    <col min="14131" max="14131" width="26.140625" customWidth="1"/>
    <col min="14132" max="14132" width="26.28515625" customWidth="1"/>
    <col min="14133" max="14133" width="13.85546875" customWidth="1"/>
    <col min="14384" max="14384" width="20.5703125" customWidth="1"/>
    <col min="14385" max="14385" width="33.5703125" customWidth="1"/>
    <col min="14386" max="14386" width="25.85546875" customWidth="1"/>
    <col min="14387" max="14387" width="26.140625" customWidth="1"/>
    <col min="14388" max="14388" width="26.28515625" customWidth="1"/>
    <col min="14389" max="14389" width="13.85546875" customWidth="1"/>
    <col min="14640" max="14640" width="20.5703125" customWidth="1"/>
    <col min="14641" max="14641" width="33.5703125" customWidth="1"/>
    <col min="14642" max="14642" width="25.85546875" customWidth="1"/>
    <col min="14643" max="14643" width="26.140625" customWidth="1"/>
    <col min="14644" max="14644" width="26.28515625" customWidth="1"/>
    <col min="14645" max="14645" width="13.85546875" customWidth="1"/>
    <col min="14896" max="14896" width="20.5703125" customWidth="1"/>
    <col min="14897" max="14897" width="33.5703125" customWidth="1"/>
    <col min="14898" max="14898" width="25.85546875" customWidth="1"/>
    <col min="14899" max="14899" width="26.140625" customWidth="1"/>
    <col min="14900" max="14900" width="26.28515625" customWidth="1"/>
    <col min="14901" max="14901" width="13.85546875" customWidth="1"/>
    <col min="15152" max="15152" width="20.5703125" customWidth="1"/>
    <col min="15153" max="15153" width="33.5703125" customWidth="1"/>
    <col min="15154" max="15154" width="25.85546875" customWidth="1"/>
    <col min="15155" max="15155" width="26.140625" customWidth="1"/>
    <col min="15156" max="15156" width="26.28515625" customWidth="1"/>
    <col min="15157" max="15157" width="13.85546875" customWidth="1"/>
    <col min="15408" max="15408" width="20.5703125" customWidth="1"/>
    <col min="15409" max="15409" width="33.5703125" customWidth="1"/>
    <col min="15410" max="15410" width="25.85546875" customWidth="1"/>
    <col min="15411" max="15411" width="26.140625" customWidth="1"/>
    <col min="15412" max="15412" width="26.28515625" customWidth="1"/>
    <col min="15413" max="15413" width="13.85546875" customWidth="1"/>
    <col min="15664" max="15664" width="20.5703125" customWidth="1"/>
    <col min="15665" max="15665" width="33.5703125" customWidth="1"/>
    <col min="15666" max="15666" width="25.85546875" customWidth="1"/>
    <col min="15667" max="15667" width="26.140625" customWidth="1"/>
    <col min="15668" max="15668" width="26.28515625" customWidth="1"/>
    <col min="15669" max="15669" width="13.85546875" customWidth="1"/>
    <col min="15920" max="15920" width="20.5703125" customWidth="1"/>
    <col min="15921" max="15921" width="33.5703125" customWidth="1"/>
    <col min="15922" max="15922" width="25.85546875" customWidth="1"/>
    <col min="15923" max="15923" width="26.140625" customWidth="1"/>
    <col min="15924" max="15924" width="26.28515625" customWidth="1"/>
    <col min="15925" max="15925" width="13.85546875" customWidth="1"/>
  </cols>
  <sheetData>
    <row r="1" spans="1:7" ht="60.75" customHeight="1" x14ac:dyDescent="0.25">
      <c r="A1" s="174"/>
      <c r="B1" s="174"/>
      <c r="C1" s="174"/>
      <c r="D1" s="174"/>
      <c r="E1" s="175" t="s">
        <v>1456</v>
      </c>
      <c r="F1" s="176"/>
      <c r="G1" s="176"/>
    </row>
    <row r="2" spans="1:7" ht="56.25" customHeight="1" x14ac:dyDescent="0.25">
      <c r="A2" s="177" t="s">
        <v>1458</v>
      </c>
      <c r="B2" s="177"/>
      <c r="C2" s="177"/>
      <c r="D2" s="177"/>
      <c r="E2" s="177"/>
      <c r="F2" s="177"/>
      <c r="G2" s="177"/>
    </row>
    <row r="3" spans="1:7" ht="54" customHeight="1" x14ac:dyDescent="0.25">
      <c r="A3" s="38" t="s">
        <v>316</v>
      </c>
      <c r="B3" s="38" t="s">
        <v>306</v>
      </c>
      <c r="C3" s="38" t="s">
        <v>1098</v>
      </c>
      <c r="D3" s="38" t="s">
        <v>317</v>
      </c>
      <c r="E3" s="38" t="s">
        <v>318</v>
      </c>
      <c r="F3" s="38" t="s">
        <v>319</v>
      </c>
      <c r="G3" s="38" t="s">
        <v>320</v>
      </c>
    </row>
    <row r="4" spans="1:7" ht="27.75" customHeight="1" x14ac:dyDescent="0.25">
      <c r="A4" s="56" t="s">
        <v>321</v>
      </c>
      <c r="B4" s="44" t="s">
        <v>102</v>
      </c>
      <c r="C4" s="56" t="s">
        <v>968</v>
      </c>
      <c r="D4" s="49">
        <v>29251504</v>
      </c>
      <c r="E4" s="49">
        <v>1848532.35</v>
      </c>
      <c r="F4" s="49">
        <v>27402971.649999999</v>
      </c>
      <c r="G4" s="53">
        <v>25934</v>
      </c>
    </row>
    <row r="5" spans="1:7" ht="39" customHeight="1" x14ac:dyDescent="0.25">
      <c r="A5" s="56" t="s">
        <v>322</v>
      </c>
      <c r="B5" s="44" t="s">
        <v>1046</v>
      </c>
      <c r="C5" s="56" t="s">
        <v>956</v>
      </c>
      <c r="D5" s="49">
        <v>10384078</v>
      </c>
      <c r="E5" s="49">
        <v>793228.28</v>
      </c>
      <c r="F5" s="49">
        <v>9590849.7200000007</v>
      </c>
      <c r="G5" s="53">
        <v>18264</v>
      </c>
    </row>
    <row r="6" spans="1:7" ht="30" customHeight="1" x14ac:dyDescent="0.25">
      <c r="A6" s="56" t="s">
        <v>323</v>
      </c>
      <c r="B6" s="44" t="s">
        <v>1043</v>
      </c>
      <c r="C6" s="56" t="s">
        <v>1054</v>
      </c>
      <c r="D6" s="49">
        <v>14273579</v>
      </c>
      <c r="E6" s="49">
        <v>1137425.8799999999</v>
      </c>
      <c r="F6" s="49">
        <v>13136153.119999999</v>
      </c>
      <c r="G6" s="53">
        <v>18264</v>
      </c>
    </row>
    <row r="7" spans="1:7" ht="31.5" customHeight="1" x14ac:dyDescent="0.25">
      <c r="A7" s="56" t="s">
        <v>324</v>
      </c>
      <c r="B7" s="44" t="s">
        <v>1045</v>
      </c>
      <c r="C7" s="56" t="s">
        <v>964</v>
      </c>
      <c r="D7" s="49">
        <v>645884</v>
      </c>
      <c r="E7" s="49">
        <v>48877.51</v>
      </c>
      <c r="F7" s="49">
        <v>597006.49</v>
      </c>
      <c r="G7" s="53">
        <v>18264</v>
      </c>
    </row>
    <row r="8" spans="1:7" ht="31.5" customHeight="1" x14ac:dyDescent="0.25">
      <c r="A8" s="56" t="s">
        <v>325</v>
      </c>
      <c r="B8" s="44" t="s">
        <v>1044</v>
      </c>
      <c r="C8" s="56" t="s">
        <v>960</v>
      </c>
      <c r="D8" s="49">
        <v>8607720</v>
      </c>
      <c r="E8" s="49">
        <v>533896.56000000006</v>
      </c>
      <c r="F8" s="49">
        <v>8073823.4400000004</v>
      </c>
      <c r="G8" s="53">
        <v>28491</v>
      </c>
    </row>
    <row r="9" spans="1:7" ht="28.5" customHeight="1" x14ac:dyDescent="0.25">
      <c r="A9" s="56" t="s">
        <v>326</v>
      </c>
      <c r="B9" s="44" t="s">
        <v>1001</v>
      </c>
      <c r="C9" s="56" t="s">
        <v>962</v>
      </c>
      <c r="D9" s="49">
        <v>15928648</v>
      </c>
      <c r="E9" s="49">
        <v>1036625.9</v>
      </c>
      <c r="F9" s="49">
        <v>14892022.1</v>
      </c>
      <c r="G9" s="53">
        <v>22647</v>
      </c>
    </row>
    <row r="10" spans="1:7" ht="38.25" customHeight="1" x14ac:dyDescent="0.25">
      <c r="A10" s="56" t="s">
        <v>327</v>
      </c>
      <c r="B10" s="44" t="s">
        <v>1047</v>
      </c>
      <c r="C10" s="56" t="s">
        <v>961</v>
      </c>
      <c r="D10" s="49">
        <v>11475931</v>
      </c>
      <c r="E10" s="49">
        <v>914488.69</v>
      </c>
      <c r="F10" s="49">
        <v>10561442.310000001</v>
      </c>
      <c r="G10" s="53">
        <v>18264</v>
      </c>
    </row>
    <row r="11" spans="1:7" ht="54" customHeight="1" x14ac:dyDescent="0.25">
      <c r="A11" s="56" t="s">
        <v>328</v>
      </c>
      <c r="B11" s="44" t="s">
        <v>1048</v>
      </c>
      <c r="C11" s="56" t="s">
        <v>957</v>
      </c>
      <c r="D11" s="49">
        <v>49583124</v>
      </c>
      <c r="E11" s="49">
        <v>3161822.2</v>
      </c>
      <c r="F11" s="49">
        <v>46421301.799999997</v>
      </c>
      <c r="G11" s="53">
        <v>24838</v>
      </c>
    </row>
    <row r="12" spans="1:7" ht="30.75" customHeight="1" x14ac:dyDescent="0.25">
      <c r="A12" s="56" t="s">
        <v>329</v>
      </c>
      <c r="B12" s="44" t="s">
        <v>1049</v>
      </c>
      <c r="C12" s="56" t="s">
        <v>963</v>
      </c>
      <c r="D12" s="49">
        <v>1205069</v>
      </c>
      <c r="E12" s="49">
        <v>75723.490000000005</v>
      </c>
      <c r="F12" s="49">
        <v>1129345.51</v>
      </c>
      <c r="G12" s="53">
        <v>26665</v>
      </c>
    </row>
    <row r="13" spans="1:7" ht="40.5" customHeight="1" x14ac:dyDescent="0.25">
      <c r="A13" s="56" t="s">
        <v>330</v>
      </c>
      <c r="B13" s="44" t="s">
        <v>1050</v>
      </c>
      <c r="C13" s="56" t="s">
        <v>965</v>
      </c>
      <c r="D13" s="49">
        <v>31338374</v>
      </c>
      <c r="E13" s="49">
        <v>545114.47</v>
      </c>
      <c r="F13" s="49">
        <v>30793259.530000001</v>
      </c>
      <c r="G13" s="53">
        <v>20090</v>
      </c>
    </row>
    <row r="14" spans="1:7" ht="38.25" customHeight="1" x14ac:dyDescent="0.25">
      <c r="A14" s="56" t="s">
        <v>331</v>
      </c>
      <c r="B14" s="44" t="s">
        <v>1051</v>
      </c>
      <c r="C14" s="56" t="s">
        <v>959</v>
      </c>
      <c r="D14" s="49">
        <v>25767110</v>
      </c>
      <c r="E14" s="49">
        <v>1249286.5900000001</v>
      </c>
      <c r="F14" s="49">
        <v>24517823.41</v>
      </c>
      <c r="G14" s="53">
        <v>26665</v>
      </c>
    </row>
    <row r="15" spans="1:7" ht="36" customHeight="1" x14ac:dyDescent="0.25">
      <c r="A15" s="56" t="s">
        <v>332</v>
      </c>
      <c r="B15" s="44" t="s">
        <v>1052</v>
      </c>
      <c r="C15" s="56" t="s">
        <v>958</v>
      </c>
      <c r="D15" s="49">
        <v>11757515</v>
      </c>
      <c r="E15" s="49">
        <v>732936.25</v>
      </c>
      <c r="F15" s="49">
        <v>11024578.75</v>
      </c>
      <c r="G15" s="53">
        <v>27760</v>
      </c>
    </row>
    <row r="16" spans="1:7" s="37" customFormat="1" ht="36" customHeight="1" x14ac:dyDescent="0.25">
      <c r="A16" s="42" t="s">
        <v>333</v>
      </c>
      <c r="B16" s="50" t="s">
        <v>1053</v>
      </c>
      <c r="C16" s="42" t="s">
        <v>966</v>
      </c>
      <c r="D16" s="51">
        <v>17387907</v>
      </c>
      <c r="E16" s="51">
        <v>613773.78</v>
      </c>
      <c r="F16" s="51">
        <v>16774133.220000001</v>
      </c>
      <c r="G16" s="54">
        <v>27030</v>
      </c>
    </row>
    <row r="17" spans="1:7" ht="25.5" customHeight="1" x14ac:dyDescent="0.25">
      <c r="A17" s="56" t="s">
        <v>334</v>
      </c>
      <c r="B17" s="44" t="s">
        <v>48</v>
      </c>
      <c r="C17" s="56" t="s">
        <v>967</v>
      </c>
      <c r="D17" s="49">
        <v>19450471</v>
      </c>
      <c r="E17" s="49">
        <v>1190386.93</v>
      </c>
      <c r="F17" s="49">
        <v>18260084.07</v>
      </c>
      <c r="G17" s="53">
        <v>20455</v>
      </c>
    </row>
    <row r="18" spans="1:7" ht="25.5" customHeight="1" x14ac:dyDescent="0.25">
      <c r="A18" s="56" t="s">
        <v>335</v>
      </c>
      <c r="B18" s="44" t="s">
        <v>336</v>
      </c>
      <c r="C18" s="56"/>
      <c r="D18" s="49">
        <v>201546.53</v>
      </c>
      <c r="E18" s="49">
        <v>36515.5</v>
      </c>
      <c r="F18" s="49">
        <v>165031.03</v>
      </c>
      <c r="G18" s="53">
        <v>38718</v>
      </c>
    </row>
    <row r="19" spans="1:7" ht="25.5" customHeight="1" x14ac:dyDescent="0.25">
      <c r="A19" s="56" t="s">
        <v>337</v>
      </c>
      <c r="B19" s="44" t="s">
        <v>336</v>
      </c>
      <c r="C19" s="56"/>
      <c r="D19" s="49">
        <v>201546.53</v>
      </c>
      <c r="E19" s="49">
        <v>36515.5</v>
      </c>
      <c r="F19" s="49">
        <v>165031.03</v>
      </c>
      <c r="G19" s="53">
        <v>38718</v>
      </c>
    </row>
    <row r="20" spans="1:7" ht="24.75" customHeight="1" x14ac:dyDescent="0.25">
      <c r="A20" s="56" t="s">
        <v>338</v>
      </c>
      <c r="B20" s="44" t="s">
        <v>336</v>
      </c>
      <c r="C20" s="56"/>
      <c r="D20" s="49">
        <v>201546.53</v>
      </c>
      <c r="E20" s="49">
        <v>36515.5</v>
      </c>
      <c r="F20" s="49">
        <v>165031.03</v>
      </c>
      <c r="G20" s="53">
        <v>38718</v>
      </c>
    </row>
    <row r="21" spans="1:7" ht="25.5" customHeight="1" x14ac:dyDescent="0.25">
      <c r="A21" s="56" t="s">
        <v>339</v>
      </c>
      <c r="B21" s="44" t="s">
        <v>336</v>
      </c>
      <c r="C21" s="56"/>
      <c r="D21" s="49">
        <v>201546.53</v>
      </c>
      <c r="E21" s="49">
        <v>36515.5</v>
      </c>
      <c r="F21" s="49">
        <v>165031.03</v>
      </c>
      <c r="G21" s="53">
        <v>38718</v>
      </c>
    </row>
    <row r="22" spans="1:7" ht="25.5" customHeight="1" x14ac:dyDescent="0.25">
      <c r="A22" s="56" t="s">
        <v>340</v>
      </c>
      <c r="B22" s="44" t="s">
        <v>336</v>
      </c>
      <c r="C22" s="56"/>
      <c r="D22" s="49">
        <v>201546.53</v>
      </c>
      <c r="E22" s="49">
        <v>36515.5</v>
      </c>
      <c r="F22" s="49">
        <v>165031.03</v>
      </c>
      <c r="G22" s="53">
        <v>38718</v>
      </c>
    </row>
    <row r="23" spans="1:7" ht="24.75" customHeight="1" x14ac:dyDescent="0.25">
      <c r="A23" s="56" t="s">
        <v>341</v>
      </c>
      <c r="B23" s="44" t="s">
        <v>336</v>
      </c>
      <c r="C23" s="56"/>
      <c r="D23" s="49">
        <v>201546.53</v>
      </c>
      <c r="E23" s="49">
        <v>36515.5</v>
      </c>
      <c r="F23" s="49">
        <v>165031.03</v>
      </c>
      <c r="G23" s="53">
        <v>38718</v>
      </c>
    </row>
    <row r="24" spans="1:7" ht="25.5" customHeight="1" x14ac:dyDescent="0.25">
      <c r="A24" s="56" t="s">
        <v>342</v>
      </c>
      <c r="B24" s="44" t="s">
        <v>336</v>
      </c>
      <c r="C24" s="56"/>
      <c r="D24" s="49">
        <v>201546.53</v>
      </c>
      <c r="E24" s="49">
        <v>36515.5</v>
      </c>
      <c r="F24" s="49">
        <v>165031.03</v>
      </c>
      <c r="G24" s="53">
        <v>38718</v>
      </c>
    </row>
    <row r="25" spans="1:7" ht="25.5" customHeight="1" x14ac:dyDescent="0.25">
      <c r="A25" s="56" t="s">
        <v>343</v>
      </c>
      <c r="B25" s="44" t="s">
        <v>336</v>
      </c>
      <c r="C25" s="56"/>
      <c r="D25" s="49">
        <v>201546.53</v>
      </c>
      <c r="E25" s="49">
        <v>36515.5</v>
      </c>
      <c r="F25" s="49">
        <v>165031.03</v>
      </c>
      <c r="G25" s="53">
        <v>38718</v>
      </c>
    </row>
    <row r="26" spans="1:7" ht="24.75" customHeight="1" x14ac:dyDescent="0.25">
      <c r="A26" s="56" t="s">
        <v>344</v>
      </c>
      <c r="B26" s="44" t="s">
        <v>336</v>
      </c>
      <c r="C26" s="56"/>
      <c r="D26" s="49">
        <v>201546.53</v>
      </c>
      <c r="E26" s="49">
        <v>36515.5</v>
      </c>
      <c r="F26" s="49">
        <v>165031.03</v>
      </c>
      <c r="G26" s="53">
        <v>38718</v>
      </c>
    </row>
    <row r="27" spans="1:7" ht="25.5" customHeight="1" x14ac:dyDescent="0.25">
      <c r="A27" s="56" t="s">
        <v>345</v>
      </c>
      <c r="B27" s="44" t="s">
        <v>336</v>
      </c>
      <c r="C27" s="56"/>
      <c r="D27" s="49">
        <v>201546.53</v>
      </c>
      <c r="E27" s="49">
        <v>36515.5</v>
      </c>
      <c r="F27" s="49">
        <v>165031.03</v>
      </c>
      <c r="G27" s="53">
        <v>38718</v>
      </c>
    </row>
    <row r="28" spans="1:7" ht="25.5" customHeight="1" x14ac:dyDescent="0.25">
      <c r="A28" s="56" t="s">
        <v>346</v>
      </c>
      <c r="B28" s="44" t="s">
        <v>336</v>
      </c>
      <c r="C28" s="56"/>
      <c r="D28" s="49">
        <v>201546.53</v>
      </c>
      <c r="E28" s="49">
        <v>36515.5</v>
      </c>
      <c r="F28" s="49">
        <v>165031.03</v>
      </c>
      <c r="G28" s="53">
        <v>38718</v>
      </c>
    </row>
    <row r="29" spans="1:7" ht="24.75" customHeight="1" x14ac:dyDescent="0.25">
      <c r="A29" s="56" t="s">
        <v>347</v>
      </c>
      <c r="B29" s="44" t="s">
        <v>336</v>
      </c>
      <c r="C29" s="56"/>
      <c r="D29" s="49">
        <v>201546.53</v>
      </c>
      <c r="E29" s="49">
        <v>36515.5</v>
      </c>
      <c r="F29" s="49">
        <v>165031.03</v>
      </c>
      <c r="G29" s="53">
        <v>38718</v>
      </c>
    </row>
    <row r="30" spans="1:7" ht="25.5" customHeight="1" x14ac:dyDescent="0.25">
      <c r="A30" s="56" t="s">
        <v>348</v>
      </c>
      <c r="B30" s="44" t="s">
        <v>336</v>
      </c>
      <c r="C30" s="56"/>
      <c r="D30" s="49">
        <v>201546.53</v>
      </c>
      <c r="E30" s="49">
        <v>36515.5</v>
      </c>
      <c r="F30" s="49">
        <v>165031.03</v>
      </c>
      <c r="G30" s="53">
        <v>38718</v>
      </c>
    </row>
    <row r="31" spans="1:7" ht="25.5" customHeight="1" x14ac:dyDescent="0.25">
      <c r="A31" s="56" t="s">
        <v>349</v>
      </c>
      <c r="B31" s="44" t="s">
        <v>336</v>
      </c>
      <c r="C31" s="56"/>
      <c r="D31" s="49">
        <v>201546.53</v>
      </c>
      <c r="E31" s="49">
        <v>36515.5</v>
      </c>
      <c r="F31" s="49">
        <v>165031.03</v>
      </c>
      <c r="G31" s="53">
        <v>38718</v>
      </c>
    </row>
    <row r="32" spans="1:7" ht="24.75" customHeight="1" x14ac:dyDescent="0.25">
      <c r="A32" s="56" t="s">
        <v>350</v>
      </c>
      <c r="B32" s="44" t="s">
        <v>336</v>
      </c>
      <c r="C32" s="56"/>
      <c r="D32" s="49">
        <v>201546.53</v>
      </c>
      <c r="E32" s="49">
        <v>36515.5</v>
      </c>
      <c r="F32" s="49">
        <v>165031.03</v>
      </c>
      <c r="G32" s="53">
        <v>38718</v>
      </c>
    </row>
    <row r="33" spans="1:7" ht="25.5" customHeight="1" x14ac:dyDescent="0.25">
      <c r="A33" s="56" t="s">
        <v>351</v>
      </c>
      <c r="B33" s="44" t="s">
        <v>336</v>
      </c>
      <c r="C33" s="56"/>
      <c r="D33" s="49">
        <v>201546.53</v>
      </c>
      <c r="E33" s="49">
        <v>36515.5</v>
      </c>
      <c r="F33" s="49">
        <v>165031.03</v>
      </c>
      <c r="G33" s="53">
        <v>38718</v>
      </c>
    </row>
    <row r="34" spans="1:7" ht="25.5" customHeight="1" x14ac:dyDescent="0.25">
      <c r="A34" s="56" t="s">
        <v>352</v>
      </c>
      <c r="B34" s="44" t="s">
        <v>336</v>
      </c>
      <c r="C34" s="56"/>
      <c r="D34" s="49">
        <v>201546.53</v>
      </c>
      <c r="E34" s="49">
        <v>36515.5</v>
      </c>
      <c r="F34" s="49">
        <v>165031.03</v>
      </c>
      <c r="G34" s="53">
        <v>38718</v>
      </c>
    </row>
    <row r="35" spans="1:7" ht="24.75" customHeight="1" x14ac:dyDescent="0.25">
      <c r="A35" s="56" t="s">
        <v>353</v>
      </c>
      <c r="B35" s="44" t="s">
        <v>336</v>
      </c>
      <c r="C35" s="56"/>
      <c r="D35" s="49">
        <v>201546.53</v>
      </c>
      <c r="E35" s="49">
        <v>36515.5</v>
      </c>
      <c r="F35" s="49">
        <v>165031.03</v>
      </c>
      <c r="G35" s="53">
        <v>38718</v>
      </c>
    </row>
    <row r="36" spans="1:7" ht="25.5" customHeight="1" x14ac:dyDescent="0.25">
      <c r="A36" s="56" t="s">
        <v>354</v>
      </c>
      <c r="B36" s="44" t="s">
        <v>336</v>
      </c>
      <c r="C36" s="56"/>
      <c r="D36" s="49">
        <v>201546.53</v>
      </c>
      <c r="E36" s="49">
        <v>36515.5</v>
      </c>
      <c r="F36" s="49">
        <v>165031.03</v>
      </c>
      <c r="G36" s="53">
        <v>38718</v>
      </c>
    </row>
    <row r="37" spans="1:7" ht="25.5" customHeight="1" x14ac:dyDescent="0.25">
      <c r="A37" s="56" t="s">
        <v>355</v>
      </c>
      <c r="B37" s="44" t="s">
        <v>336</v>
      </c>
      <c r="C37" s="56"/>
      <c r="D37" s="49">
        <v>201546.53</v>
      </c>
      <c r="E37" s="49">
        <v>36515.5</v>
      </c>
      <c r="F37" s="49">
        <v>165031.03</v>
      </c>
      <c r="G37" s="53">
        <v>38718</v>
      </c>
    </row>
    <row r="38" spans="1:7" ht="25.5" customHeight="1" x14ac:dyDescent="0.25">
      <c r="A38" s="56" t="s">
        <v>356</v>
      </c>
      <c r="B38" s="44" t="s">
        <v>336</v>
      </c>
      <c r="C38" s="56"/>
      <c r="D38" s="49">
        <v>201546.53</v>
      </c>
      <c r="E38" s="49">
        <v>36515.5</v>
      </c>
      <c r="F38" s="49">
        <v>165031.03</v>
      </c>
      <c r="G38" s="53">
        <v>38718</v>
      </c>
    </row>
    <row r="39" spans="1:7" ht="24.75" customHeight="1" x14ac:dyDescent="0.25">
      <c r="A39" s="56" t="s">
        <v>357</v>
      </c>
      <c r="B39" s="44" t="s">
        <v>336</v>
      </c>
      <c r="C39" s="56"/>
      <c r="D39" s="49">
        <v>201546.53</v>
      </c>
      <c r="E39" s="49">
        <v>36515.5</v>
      </c>
      <c r="F39" s="49">
        <v>165031.03</v>
      </c>
      <c r="G39" s="53">
        <v>38718</v>
      </c>
    </row>
    <row r="40" spans="1:7" ht="25.5" customHeight="1" x14ac:dyDescent="0.25">
      <c r="A40" s="56" t="s">
        <v>358</v>
      </c>
      <c r="B40" s="44" t="s">
        <v>336</v>
      </c>
      <c r="C40" s="56"/>
      <c r="D40" s="49">
        <v>201546.53</v>
      </c>
      <c r="E40" s="49">
        <v>36515.5</v>
      </c>
      <c r="F40" s="49">
        <v>165031.03</v>
      </c>
      <c r="G40" s="53">
        <v>38718</v>
      </c>
    </row>
    <row r="41" spans="1:7" ht="25.5" customHeight="1" x14ac:dyDescent="0.25">
      <c r="A41" s="56" t="s">
        <v>359</v>
      </c>
      <c r="B41" s="44" t="s">
        <v>336</v>
      </c>
      <c r="C41" s="56"/>
      <c r="D41" s="49">
        <v>201546.53</v>
      </c>
      <c r="E41" s="49">
        <v>36515.5</v>
      </c>
      <c r="F41" s="49">
        <v>165031.03</v>
      </c>
      <c r="G41" s="53">
        <v>38718</v>
      </c>
    </row>
    <row r="42" spans="1:7" ht="24.75" customHeight="1" x14ac:dyDescent="0.25">
      <c r="A42" s="56" t="s">
        <v>360</v>
      </c>
      <c r="B42" s="44" t="s">
        <v>336</v>
      </c>
      <c r="C42" s="56"/>
      <c r="D42" s="49">
        <v>201546.53</v>
      </c>
      <c r="E42" s="49">
        <v>36515.5</v>
      </c>
      <c r="F42" s="49">
        <v>165031.03</v>
      </c>
      <c r="G42" s="53">
        <v>38718</v>
      </c>
    </row>
    <row r="43" spans="1:7" ht="25.5" customHeight="1" x14ac:dyDescent="0.25">
      <c r="A43" s="56" t="s">
        <v>361</v>
      </c>
      <c r="B43" s="44" t="s">
        <v>336</v>
      </c>
      <c r="C43" s="56"/>
      <c r="D43" s="49">
        <v>201546.53</v>
      </c>
      <c r="E43" s="49">
        <v>36515.5</v>
      </c>
      <c r="F43" s="49">
        <v>165031.03</v>
      </c>
      <c r="G43" s="53">
        <v>38718</v>
      </c>
    </row>
    <row r="44" spans="1:7" ht="25.5" customHeight="1" x14ac:dyDescent="0.25">
      <c r="A44" s="56" t="s">
        <v>362</v>
      </c>
      <c r="B44" s="44" t="s">
        <v>336</v>
      </c>
      <c r="C44" s="56"/>
      <c r="D44" s="49">
        <v>201546.53</v>
      </c>
      <c r="E44" s="49">
        <v>36515.5</v>
      </c>
      <c r="F44" s="49">
        <v>165031.03</v>
      </c>
      <c r="G44" s="53">
        <v>38718</v>
      </c>
    </row>
    <row r="45" spans="1:7" ht="24.75" customHeight="1" x14ac:dyDescent="0.25">
      <c r="A45" s="56" t="s">
        <v>363</v>
      </c>
      <c r="B45" s="44" t="s">
        <v>336</v>
      </c>
      <c r="C45" s="56"/>
      <c r="D45" s="49">
        <v>201546.53</v>
      </c>
      <c r="E45" s="49">
        <v>36515.5</v>
      </c>
      <c r="F45" s="49">
        <v>165031.03</v>
      </c>
      <c r="G45" s="53">
        <v>38718</v>
      </c>
    </row>
    <row r="46" spans="1:7" ht="25.5" customHeight="1" x14ac:dyDescent="0.25">
      <c r="A46" s="56" t="s">
        <v>364</v>
      </c>
      <c r="B46" s="44" t="s">
        <v>336</v>
      </c>
      <c r="C46" s="56"/>
      <c r="D46" s="49">
        <v>201546.53</v>
      </c>
      <c r="E46" s="49">
        <v>36515.5</v>
      </c>
      <c r="F46" s="49">
        <v>165031.03</v>
      </c>
      <c r="G46" s="53">
        <v>38718</v>
      </c>
    </row>
    <row r="47" spans="1:7" ht="25.5" customHeight="1" x14ac:dyDescent="0.25">
      <c r="A47" s="56" t="s">
        <v>365</v>
      </c>
      <c r="B47" s="44" t="s">
        <v>336</v>
      </c>
      <c r="C47" s="56"/>
      <c r="D47" s="49">
        <v>201546.53</v>
      </c>
      <c r="E47" s="49">
        <v>36515.5</v>
      </c>
      <c r="F47" s="49">
        <v>165031.03</v>
      </c>
      <c r="G47" s="53">
        <v>38718</v>
      </c>
    </row>
    <row r="48" spans="1:7" ht="24.75" customHeight="1" x14ac:dyDescent="0.25">
      <c r="A48" s="56" t="s">
        <v>366</v>
      </c>
      <c r="B48" s="44" t="s">
        <v>336</v>
      </c>
      <c r="C48" s="56"/>
      <c r="D48" s="49">
        <v>201546.53</v>
      </c>
      <c r="E48" s="49">
        <v>36515.49</v>
      </c>
      <c r="F48" s="49">
        <v>165031.04000000001</v>
      </c>
      <c r="G48" s="53">
        <v>38718</v>
      </c>
    </row>
    <row r="49" spans="1:7" ht="25.5" customHeight="1" x14ac:dyDescent="0.25">
      <c r="A49" s="56" t="s">
        <v>367</v>
      </c>
      <c r="B49" s="44" t="s">
        <v>336</v>
      </c>
      <c r="C49" s="56"/>
      <c r="D49" s="49">
        <v>201546.53</v>
      </c>
      <c r="E49" s="49">
        <v>36515.49</v>
      </c>
      <c r="F49" s="49">
        <v>165031.04000000001</v>
      </c>
      <c r="G49" s="53">
        <v>38718</v>
      </c>
    </row>
    <row r="50" spans="1:7" ht="25.5" customHeight="1" x14ac:dyDescent="0.25">
      <c r="A50" s="56" t="s">
        <v>368</v>
      </c>
      <c r="B50" s="44" t="s">
        <v>336</v>
      </c>
      <c r="C50" s="56"/>
      <c r="D50" s="49">
        <v>201546.52</v>
      </c>
      <c r="E50" s="49">
        <v>36515.49</v>
      </c>
      <c r="F50" s="49">
        <v>165031.03</v>
      </c>
      <c r="G50" s="53">
        <v>38718</v>
      </c>
    </row>
    <row r="51" spans="1:7" ht="24.75" customHeight="1" x14ac:dyDescent="0.25">
      <c r="A51" s="56" t="s">
        <v>369</v>
      </c>
      <c r="B51" s="44" t="s">
        <v>336</v>
      </c>
      <c r="C51" s="56"/>
      <c r="D51" s="49">
        <v>201546.52</v>
      </c>
      <c r="E51" s="49">
        <v>36515.49</v>
      </c>
      <c r="F51" s="49">
        <v>165031.03</v>
      </c>
      <c r="G51" s="53">
        <v>38718</v>
      </c>
    </row>
    <row r="52" spans="1:7" ht="20.25" customHeight="1" x14ac:dyDescent="0.25">
      <c r="A52" s="56" t="s">
        <v>370</v>
      </c>
      <c r="B52" s="44" t="s">
        <v>371</v>
      </c>
      <c r="C52" s="56" t="s">
        <v>977</v>
      </c>
      <c r="D52" s="49">
        <v>12445257</v>
      </c>
      <c r="E52" s="49">
        <v>0</v>
      </c>
      <c r="F52" s="49">
        <v>12445257</v>
      </c>
      <c r="G52" s="53">
        <v>43466</v>
      </c>
    </row>
    <row r="53" spans="1:7" s="37" customFormat="1" ht="18" customHeight="1" x14ac:dyDescent="0.25">
      <c r="A53" s="42" t="s">
        <v>372</v>
      </c>
      <c r="B53" s="50" t="s">
        <v>103</v>
      </c>
      <c r="C53" s="43" t="s">
        <v>978</v>
      </c>
      <c r="D53" s="51">
        <v>4648019</v>
      </c>
      <c r="E53" s="51">
        <v>294592.8</v>
      </c>
      <c r="F53" s="51">
        <v>4353426.2</v>
      </c>
      <c r="G53" s="54">
        <v>25569</v>
      </c>
    </row>
    <row r="54" spans="1:7" ht="25.5" customHeight="1" x14ac:dyDescent="0.25">
      <c r="A54" s="56" t="s">
        <v>373</v>
      </c>
      <c r="B54" s="44" t="s">
        <v>104</v>
      </c>
      <c r="C54" s="56" t="s">
        <v>979</v>
      </c>
      <c r="D54" s="49">
        <v>6292071</v>
      </c>
      <c r="E54" s="49">
        <v>374982.45</v>
      </c>
      <c r="F54" s="49">
        <v>5917088.5499999998</v>
      </c>
      <c r="G54" s="53">
        <v>35796</v>
      </c>
    </row>
    <row r="55" spans="1:7" ht="18" customHeight="1" x14ac:dyDescent="0.25">
      <c r="A55" s="56" t="s">
        <v>374</v>
      </c>
      <c r="B55" s="44" t="s">
        <v>212</v>
      </c>
      <c r="C55" s="56"/>
      <c r="D55" s="49">
        <v>248115</v>
      </c>
      <c r="E55" s="49">
        <v>15212.06</v>
      </c>
      <c r="F55" s="49">
        <v>232902.94</v>
      </c>
      <c r="G55" s="53">
        <v>30317</v>
      </c>
    </row>
    <row r="56" spans="1:7" ht="18" customHeight="1" x14ac:dyDescent="0.25">
      <c r="A56" s="56" t="s">
        <v>375</v>
      </c>
      <c r="B56" s="44" t="s">
        <v>213</v>
      </c>
      <c r="C56" s="56"/>
      <c r="D56" s="49">
        <v>510392</v>
      </c>
      <c r="E56" s="49">
        <v>31899.89</v>
      </c>
      <c r="F56" s="49">
        <v>478492.11</v>
      </c>
      <c r="G56" s="53">
        <v>27395</v>
      </c>
    </row>
    <row r="57" spans="1:7" ht="24.75" customHeight="1" x14ac:dyDescent="0.25">
      <c r="A57" s="56" t="s">
        <v>376</v>
      </c>
      <c r="B57" s="44" t="s">
        <v>377</v>
      </c>
      <c r="C57" s="56" t="s">
        <v>1099</v>
      </c>
      <c r="D57" s="49">
        <v>107367</v>
      </c>
      <c r="E57" s="49">
        <v>6659.13</v>
      </c>
      <c r="F57" s="49">
        <v>100707.87</v>
      </c>
      <c r="G57" s="53">
        <v>28491</v>
      </c>
    </row>
    <row r="58" spans="1:7" ht="25.5" customHeight="1" x14ac:dyDescent="0.25">
      <c r="A58" s="56" t="s">
        <v>378</v>
      </c>
      <c r="B58" s="44" t="s">
        <v>105</v>
      </c>
      <c r="C58" s="56" t="s">
        <v>1100</v>
      </c>
      <c r="D58" s="49">
        <v>0.01</v>
      </c>
      <c r="E58" s="49">
        <v>0</v>
      </c>
      <c r="F58" s="49">
        <v>0.01</v>
      </c>
      <c r="G58" s="53">
        <v>35796</v>
      </c>
    </row>
    <row r="59" spans="1:7" ht="18" customHeight="1" x14ac:dyDescent="0.25">
      <c r="A59" s="56" t="s">
        <v>379</v>
      </c>
      <c r="B59" s="44" t="s">
        <v>233</v>
      </c>
      <c r="C59" s="56" t="s">
        <v>1101</v>
      </c>
      <c r="D59" s="49">
        <v>0.01</v>
      </c>
      <c r="E59" s="49">
        <v>0</v>
      </c>
      <c r="F59" s="49">
        <v>0.01</v>
      </c>
      <c r="G59" s="53">
        <v>33239</v>
      </c>
    </row>
    <row r="60" spans="1:7" ht="18" customHeight="1" x14ac:dyDescent="0.25">
      <c r="A60" s="56" t="s">
        <v>380</v>
      </c>
      <c r="B60" s="44" t="s">
        <v>106</v>
      </c>
      <c r="C60" s="56" t="s">
        <v>1102</v>
      </c>
      <c r="D60" s="49">
        <v>0.01</v>
      </c>
      <c r="E60" s="49">
        <v>0</v>
      </c>
      <c r="F60" s="49">
        <v>0.01</v>
      </c>
      <c r="G60" s="53">
        <v>25204</v>
      </c>
    </row>
    <row r="61" spans="1:7" ht="18" customHeight="1" x14ac:dyDescent="0.25">
      <c r="A61" s="56" t="s">
        <v>381</v>
      </c>
      <c r="B61" s="44" t="s">
        <v>229</v>
      </c>
      <c r="C61" s="56" t="s">
        <v>980</v>
      </c>
      <c r="D61" s="49">
        <v>0.01</v>
      </c>
      <c r="E61" s="49">
        <v>0</v>
      </c>
      <c r="F61" s="49">
        <v>0.01</v>
      </c>
      <c r="G61" s="53">
        <v>27395</v>
      </c>
    </row>
    <row r="62" spans="1:7" ht="21" customHeight="1" x14ac:dyDescent="0.25">
      <c r="A62" s="56" t="s">
        <v>382</v>
      </c>
      <c r="B62" s="44" t="s">
        <v>107</v>
      </c>
      <c r="C62" s="56"/>
      <c r="D62" s="49">
        <v>0.01</v>
      </c>
      <c r="E62" s="49">
        <v>0</v>
      </c>
      <c r="F62" s="49">
        <v>0.01</v>
      </c>
      <c r="G62" s="53">
        <v>25934</v>
      </c>
    </row>
    <row r="63" spans="1:7" ht="25.5" customHeight="1" x14ac:dyDescent="0.25">
      <c r="A63" s="56" t="s">
        <v>383</v>
      </c>
      <c r="B63" s="44" t="s">
        <v>108</v>
      </c>
      <c r="C63" s="56" t="s">
        <v>981</v>
      </c>
      <c r="D63" s="49">
        <v>0.01</v>
      </c>
      <c r="E63" s="49">
        <v>0</v>
      </c>
      <c r="F63" s="49">
        <v>0.01</v>
      </c>
      <c r="G63" s="53">
        <v>27760</v>
      </c>
    </row>
    <row r="64" spans="1:7" ht="24.75" customHeight="1" x14ac:dyDescent="0.25">
      <c r="A64" s="56" t="s">
        <v>384</v>
      </c>
      <c r="B64" s="44" t="s">
        <v>109</v>
      </c>
      <c r="C64" s="56" t="s">
        <v>982</v>
      </c>
      <c r="D64" s="49">
        <v>90000</v>
      </c>
      <c r="E64" s="49">
        <v>5355</v>
      </c>
      <c r="F64" s="49">
        <v>84645</v>
      </c>
      <c r="G64" s="53">
        <v>36161</v>
      </c>
    </row>
    <row r="65" spans="1:7" ht="25.5" customHeight="1" x14ac:dyDescent="0.25">
      <c r="A65" s="56" t="s">
        <v>385</v>
      </c>
      <c r="B65" s="44" t="s">
        <v>110</v>
      </c>
      <c r="C65" s="42" t="s">
        <v>1079</v>
      </c>
      <c r="D65" s="49">
        <v>4879000</v>
      </c>
      <c r="E65" s="49">
        <v>331403.77</v>
      </c>
      <c r="F65" s="49">
        <v>4547596.2300000004</v>
      </c>
      <c r="G65" s="53">
        <v>18994</v>
      </c>
    </row>
    <row r="66" spans="1:7" ht="25.5" customHeight="1" x14ac:dyDescent="0.25">
      <c r="A66" s="56" t="s">
        <v>386</v>
      </c>
      <c r="B66" s="44" t="s">
        <v>387</v>
      </c>
      <c r="C66" s="42"/>
      <c r="D66" s="49">
        <v>4322000</v>
      </c>
      <c r="E66" s="49">
        <v>293569.81</v>
      </c>
      <c r="F66" s="49">
        <v>4028430.19</v>
      </c>
      <c r="G66" s="53">
        <v>18994</v>
      </c>
    </row>
    <row r="67" spans="1:7" ht="24.75" customHeight="1" x14ac:dyDescent="0.25">
      <c r="A67" s="56" t="s">
        <v>388</v>
      </c>
      <c r="B67" s="44" t="s">
        <v>111</v>
      </c>
      <c r="C67" s="42" t="s">
        <v>1084</v>
      </c>
      <c r="D67" s="49">
        <v>2487000</v>
      </c>
      <c r="E67" s="49">
        <v>162457.26</v>
      </c>
      <c r="F67" s="49">
        <v>2324542.7400000002</v>
      </c>
      <c r="G67" s="53">
        <v>22282</v>
      </c>
    </row>
    <row r="68" spans="1:7" ht="25.5" customHeight="1" x14ac:dyDescent="0.25">
      <c r="A68" s="56" t="s">
        <v>389</v>
      </c>
      <c r="B68" s="44" t="s">
        <v>112</v>
      </c>
      <c r="C68" s="42" t="s">
        <v>1082</v>
      </c>
      <c r="D68" s="49">
        <v>6437800</v>
      </c>
      <c r="E68" s="49">
        <v>418967.94</v>
      </c>
      <c r="F68" s="49">
        <v>6018832.0599999996</v>
      </c>
      <c r="G68" s="53">
        <v>22647</v>
      </c>
    </row>
    <row r="69" spans="1:7" ht="18" customHeight="1" x14ac:dyDescent="0.25">
      <c r="A69" s="56" t="s">
        <v>390</v>
      </c>
      <c r="B69" s="44" t="s">
        <v>113</v>
      </c>
      <c r="C69" s="42" t="s">
        <v>1083</v>
      </c>
      <c r="D69" s="49">
        <v>2016300</v>
      </c>
      <c r="E69" s="49">
        <v>135020.09</v>
      </c>
      <c r="F69" s="49">
        <v>1881279.91</v>
      </c>
      <c r="G69" s="53">
        <v>20090</v>
      </c>
    </row>
    <row r="70" spans="1:7" ht="18" customHeight="1" x14ac:dyDescent="0.25">
      <c r="A70" s="56" t="s">
        <v>391</v>
      </c>
      <c r="B70" s="44" t="s">
        <v>114</v>
      </c>
      <c r="C70" s="42" t="s">
        <v>1081</v>
      </c>
      <c r="D70" s="49">
        <v>1943000</v>
      </c>
      <c r="E70" s="49">
        <v>131332.41</v>
      </c>
      <c r="F70" s="49">
        <v>1811667.59</v>
      </c>
      <c r="G70" s="53">
        <v>19360</v>
      </c>
    </row>
    <row r="71" spans="1:7" ht="25.5" customHeight="1" x14ac:dyDescent="0.25">
      <c r="A71" s="56" t="s">
        <v>392</v>
      </c>
      <c r="B71" s="44" t="s">
        <v>393</v>
      </c>
      <c r="C71" s="42" t="s">
        <v>1080</v>
      </c>
      <c r="D71" s="49">
        <v>4879000</v>
      </c>
      <c r="E71" s="49">
        <v>329784.26</v>
      </c>
      <c r="F71" s="49">
        <v>4549215.74</v>
      </c>
      <c r="G71" s="53">
        <v>19360</v>
      </c>
    </row>
    <row r="72" spans="1:7" ht="24.75" customHeight="1" x14ac:dyDescent="0.25">
      <c r="A72" s="56" t="s">
        <v>394</v>
      </c>
      <c r="B72" s="44" t="s">
        <v>395</v>
      </c>
      <c r="C72" s="56"/>
      <c r="D72" s="49">
        <v>0.01</v>
      </c>
      <c r="E72" s="49">
        <v>0</v>
      </c>
      <c r="F72" s="49">
        <v>0.01</v>
      </c>
      <c r="G72" s="53">
        <v>18264</v>
      </c>
    </row>
    <row r="73" spans="1:7" s="37" customFormat="1" ht="21" customHeight="1" x14ac:dyDescent="0.25">
      <c r="A73" s="42" t="s">
        <v>396</v>
      </c>
      <c r="B73" s="50" t="s">
        <v>397</v>
      </c>
      <c r="C73" s="42"/>
      <c r="D73" s="51">
        <v>0.01</v>
      </c>
      <c r="E73" s="51">
        <v>0</v>
      </c>
      <c r="F73" s="51">
        <v>0.01</v>
      </c>
      <c r="G73" s="54">
        <v>29221</v>
      </c>
    </row>
    <row r="74" spans="1:7" ht="25.5" customHeight="1" x14ac:dyDescent="0.25">
      <c r="A74" s="56" t="s">
        <v>398</v>
      </c>
      <c r="B74" s="44" t="s">
        <v>228</v>
      </c>
      <c r="C74" s="56"/>
      <c r="D74" s="49">
        <v>0.01</v>
      </c>
      <c r="E74" s="49">
        <v>0</v>
      </c>
      <c r="F74" s="49">
        <v>0.01</v>
      </c>
      <c r="G74" s="53">
        <v>29587</v>
      </c>
    </row>
    <row r="75" spans="1:7" ht="27.75" customHeight="1" x14ac:dyDescent="0.25">
      <c r="A75" s="56" t="s">
        <v>399</v>
      </c>
      <c r="B75" s="44" t="s">
        <v>302</v>
      </c>
      <c r="C75" s="56" t="s">
        <v>984</v>
      </c>
      <c r="D75" s="49">
        <v>1290873</v>
      </c>
      <c r="E75" s="49">
        <v>79499.23</v>
      </c>
      <c r="F75" s="49">
        <v>1211373.77</v>
      </c>
      <c r="G75" s="53">
        <v>29587</v>
      </c>
    </row>
    <row r="76" spans="1:7" ht="21" customHeight="1" x14ac:dyDescent="0.25">
      <c r="A76" s="56" t="s">
        <v>400</v>
      </c>
      <c r="B76" s="44" t="s">
        <v>115</v>
      </c>
      <c r="C76" s="56"/>
      <c r="D76" s="49">
        <v>0.01</v>
      </c>
      <c r="E76" s="49">
        <v>0</v>
      </c>
      <c r="F76" s="49">
        <v>0.01</v>
      </c>
      <c r="G76" s="53">
        <v>25204</v>
      </c>
    </row>
    <row r="77" spans="1:7" ht="23.25" customHeight="1" x14ac:dyDescent="0.25">
      <c r="A77" s="56" t="s">
        <v>401</v>
      </c>
      <c r="B77" s="44" t="s">
        <v>116</v>
      </c>
      <c r="C77" s="56"/>
      <c r="D77" s="49">
        <v>0.01</v>
      </c>
      <c r="E77" s="49">
        <v>0</v>
      </c>
      <c r="F77" s="49">
        <v>0.01</v>
      </c>
      <c r="G77" s="53">
        <v>26299</v>
      </c>
    </row>
    <row r="78" spans="1:7" ht="27.75" customHeight="1" x14ac:dyDescent="0.25">
      <c r="A78" s="56" t="s">
        <v>402</v>
      </c>
      <c r="B78" s="44" t="s">
        <v>117</v>
      </c>
      <c r="C78" s="56" t="s">
        <v>983</v>
      </c>
      <c r="D78" s="49">
        <v>3376640</v>
      </c>
      <c r="E78" s="49">
        <v>213384.89</v>
      </c>
      <c r="F78" s="49">
        <v>3163255.11</v>
      </c>
      <c r="G78" s="53">
        <v>25934</v>
      </c>
    </row>
    <row r="79" spans="1:7" ht="24.75" customHeight="1" x14ac:dyDescent="0.25">
      <c r="A79" s="56" t="s">
        <v>954</v>
      </c>
      <c r="B79" s="44" t="s">
        <v>1074</v>
      </c>
      <c r="C79" s="56" t="s">
        <v>1002</v>
      </c>
      <c r="D79" s="49">
        <v>0.01</v>
      </c>
      <c r="E79" s="49">
        <v>0.01</v>
      </c>
      <c r="F79" s="49">
        <v>0</v>
      </c>
      <c r="G79" s="53">
        <v>24838</v>
      </c>
    </row>
    <row r="80" spans="1:7" ht="23.25" customHeight="1" x14ac:dyDescent="0.25">
      <c r="A80" s="56" t="s">
        <v>403</v>
      </c>
      <c r="B80" s="44" t="s">
        <v>1074</v>
      </c>
      <c r="C80" s="56" t="s">
        <v>989</v>
      </c>
      <c r="D80" s="49">
        <v>0.01</v>
      </c>
      <c r="E80" s="49">
        <v>0.01</v>
      </c>
      <c r="F80" s="49">
        <v>0</v>
      </c>
      <c r="G80" s="53">
        <v>25204</v>
      </c>
    </row>
    <row r="81" spans="1:7" ht="23.25" customHeight="1" x14ac:dyDescent="0.25">
      <c r="A81" s="56" t="s">
        <v>404</v>
      </c>
      <c r="B81" s="44" t="s">
        <v>1074</v>
      </c>
      <c r="C81" s="56" t="s">
        <v>1003</v>
      </c>
      <c r="D81" s="49">
        <v>0.01</v>
      </c>
      <c r="E81" s="49">
        <v>0.01</v>
      </c>
      <c r="F81" s="49">
        <v>0</v>
      </c>
      <c r="G81" s="53">
        <v>25569</v>
      </c>
    </row>
    <row r="82" spans="1:7" ht="23.25" customHeight="1" x14ac:dyDescent="0.25">
      <c r="A82" s="56" t="s">
        <v>405</v>
      </c>
      <c r="B82" s="44" t="s">
        <v>1074</v>
      </c>
      <c r="C82" s="56" t="s">
        <v>1004</v>
      </c>
      <c r="D82" s="49">
        <v>0.01</v>
      </c>
      <c r="E82" s="49">
        <v>0.01</v>
      </c>
      <c r="F82" s="49">
        <v>0</v>
      </c>
      <c r="G82" s="53">
        <v>25569</v>
      </c>
    </row>
    <row r="83" spans="1:7" ht="23.25" customHeight="1" x14ac:dyDescent="0.25">
      <c r="A83" s="56" t="s">
        <v>406</v>
      </c>
      <c r="B83" s="44" t="s">
        <v>1074</v>
      </c>
      <c r="C83" s="56" t="s">
        <v>990</v>
      </c>
      <c r="D83" s="49">
        <v>0.01</v>
      </c>
      <c r="E83" s="49">
        <v>0.01</v>
      </c>
      <c r="F83" s="49">
        <v>0</v>
      </c>
      <c r="G83" s="53">
        <v>29952</v>
      </c>
    </row>
    <row r="84" spans="1:7" ht="23.25" customHeight="1" x14ac:dyDescent="0.25">
      <c r="A84" s="56" t="s">
        <v>407</v>
      </c>
      <c r="B84" s="44" t="s">
        <v>1074</v>
      </c>
      <c r="C84" s="56" t="s">
        <v>994</v>
      </c>
      <c r="D84" s="49">
        <v>0.01</v>
      </c>
      <c r="E84" s="49">
        <v>0.01</v>
      </c>
      <c r="F84" s="49">
        <v>0</v>
      </c>
      <c r="G84" s="53">
        <v>29952</v>
      </c>
    </row>
    <row r="85" spans="1:7" ht="23.25" customHeight="1" x14ac:dyDescent="0.25">
      <c r="A85" s="56" t="s">
        <v>408</v>
      </c>
      <c r="B85" s="44" t="s">
        <v>1074</v>
      </c>
      <c r="C85" s="56" t="s">
        <v>993</v>
      </c>
      <c r="D85" s="49">
        <v>0.01</v>
      </c>
      <c r="E85" s="49">
        <v>0.01</v>
      </c>
      <c r="F85" s="49">
        <v>0</v>
      </c>
      <c r="G85" s="53">
        <v>29221</v>
      </c>
    </row>
    <row r="86" spans="1:7" ht="23.25" customHeight="1" x14ac:dyDescent="0.25">
      <c r="A86" s="56" t="s">
        <v>409</v>
      </c>
      <c r="B86" s="44" t="s">
        <v>1074</v>
      </c>
      <c r="C86" s="56"/>
      <c r="D86" s="49">
        <v>0.01</v>
      </c>
      <c r="E86" s="49">
        <v>0.01</v>
      </c>
      <c r="F86" s="49">
        <v>0</v>
      </c>
      <c r="G86" s="53">
        <v>29221</v>
      </c>
    </row>
    <row r="87" spans="1:7" ht="23.25" customHeight="1" x14ac:dyDescent="0.25">
      <c r="A87" s="56" t="s">
        <v>410</v>
      </c>
      <c r="B87" s="44" t="s">
        <v>1074</v>
      </c>
      <c r="C87" s="56"/>
      <c r="D87" s="49">
        <v>0.01</v>
      </c>
      <c r="E87" s="49">
        <v>0.01</v>
      </c>
      <c r="F87" s="49">
        <v>0</v>
      </c>
      <c r="G87" s="53">
        <v>29587</v>
      </c>
    </row>
    <row r="88" spans="1:7" ht="23.25" customHeight="1" x14ac:dyDescent="0.25">
      <c r="A88" s="56" t="s">
        <v>411</v>
      </c>
      <c r="B88" s="44" t="s">
        <v>1074</v>
      </c>
      <c r="C88" s="56"/>
      <c r="D88" s="49">
        <v>0.01</v>
      </c>
      <c r="E88" s="49">
        <v>0.01</v>
      </c>
      <c r="F88" s="49">
        <v>0</v>
      </c>
      <c r="G88" s="53">
        <v>29587</v>
      </c>
    </row>
    <row r="89" spans="1:7" ht="23.25" customHeight="1" x14ac:dyDescent="0.25">
      <c r="A89" s="56" t="s">
        <v>412</v>
      </c>
      <c r="B89" s="44" t="s">
        <v>1074</v>
      </c>
      <c r="C89" s="56"/>
      <c r="D89" s="49">
        <v>0.01</v>
      </c>
      <c r="E89" s="49">
        <v>0.01</v>
      </c>
      <c r="F89" s="49">
        <v>0</v>
      </c>
      <c r="G89" s="53">
        <v>25569</v>
      </c>
    </row>
    <row r="90" spans="1:7" ht="23.25" customHeight="1" x14ac:dyDescent="0.25">
      <c r="A90" s="56" t="s">
        <v>413</v>
      </c>
      <c r="B90" s="44" t="s">
        <v>1074</v>
      </c>
      <c r="C90" s="56"/>
      <c r="D90" s="49">
        <v>0.01</v>
      </c>
      <c r="E90" s="49">
        <v>0.01</v>
      </c>
      <c r="F90" s="49">
        <v>0</v>
      </c>
      <c r="G90" s="53">
        <v>25569</v>
      </c>
    </row>
    <row r="91" spans="1:7" ht="23.25" customHeight="1" x14ac:dyDescent="0.25">
      <c r="A91" s="56" t="s">
        <v>414</v>
      </c>
      <c r="B91" s="44" t="s">
        <v>1074</v>
      </c>
      <c r="C91" s="56"/>
      <c r="D91" s="49">
        <v>0.01</v>
      </c>
      <c r="E91" s="49">
        <v>0.01</v>
      </c>
      <c r="F91" s="49">
        <v>0</v>
      </c>
      <c r="G91" s="53">
        <v>25569</v>
      </c>
    </row>
    <row r="92" spans="1:7" ht="23.25" customHeight="1" x14ac:dyDescent="0.25">
      <c r="A92" s="56" t="s">
        <v>415</v>
      </c>
      <c r="B92" s="44" t="s">
        <v>1074</v>
      </c>
      <c r="C92" s="56"/>
      <c r="D92" s="49">
        <v>0.01</v>
      </c>
      <c r="E92" s="49">
        <v>0.01</v>
      </c>
      <c r="F92" s="49">
        <v>0</v>
      </c>
      <c r="G92" s="53">
        <v>25569</v>
      </c>
    </row>
    <row r="93" spans="1:7" ht="23.25" customHeight="1" x14ac:dyDescent="0.25">
      <c r="A93" s="56" t="s">
        <v>416</v>
      </c>
      <c r="B93" s="44" t="s">
        <v>1074</v>
      </c>
      <c r="C93" s="56"/>
      <c r="D93" s="49">
        <v>0.01</v>
      </c>
      <c r="E93" s="49">
        <v>0.01</v>
      </c>
      <c r="F93" s="49">
        <v>0</v>
      </c>
      <c r="G93" s="53">
        <v>29952</v>
      </c>
    </row>
    <row r="94" spans="1:7" ht="23.25" customHeight="1" x14ac:dyDescent="0.25">
      <c r="A94" s="56" t="s">
        <v>417</v>
      </c>
      <c r="B94" s="44" t="s">
        <v>1074</v>
      </c>
      <c r="C94" s="56"/>
      <c r="D94" s="49">
        <v>0.01</v>
      </c>
      <c r="E94" s="49">
        <v>0.01</v>
      </c>
      <c r="F94" s="49">
        <v>0</v>
      </c>
      <c r="G94" s="53">
        <v>29952</v>
      </c>
    </row>
    <row r="95" spans="1:7" ht="23.25" customHeight="1" x14ac:dyDescent="0.25">
      <c r="A95" s="56" t="s">
        <v>418</v>
      </c>
      <c r="B95" s="44" t="s">
        <v>1074</v>
      </c>
      <c r="C95" s="56"/>
      <c r="D95" s="49">
        <v>0.01</v>
      </c>
      <c r="E95" s="49">
        <v>0.01</v>
      </c>
      <c r="F95" s="49">
        <v>0</v>
      </c>
      <c r="G95" s="53">
        <v>24838</v>
      </c>
    </row>
    <row r="96" spans="1:7" ht="23.25" customHeight="1" x14ac:dyDescent="0.25">
      <c r="A96" s="56" t="s">
        <v>419</v>
      </c>
      <c r="B96" s="44" t="s">
        <v>1074</v>
      </c>
      <c r="C96" s="56"/>
      <c r="D96" s="49">
        <v>0.01</v>
      </c>
      <c r="E96" s="49">
        <v>0.01</v>
      </c>
      <c r="F96" s="49">
        <v>0</v>
      </c>
      <c r="G96" s="53">
        <v>29952</v>
      </c>
    </row>
    <row r="97" spans="1:7" ht="23.25" customHeight="1" x14ac:dyDescent="0.25">
      <c r="A97" s="56" t="s">
        <v>420</v>
      </c>
      <c r="B97" s="44" t="s">
        <v>1074</v>
      </c>
      <c r="C97" s="56" t="s">
        <v>985</v>
      </c>
      <c r="D97" s="49">
        <v>4709746</v>
      </c>
      <c r="E97" s="49">
        <v>301284.93</v>
      </c>
      <c r="F97" s="49">
        <v>4408461.07</v>
      </c>
      <c r="G97" s="53">
        <v>24473</v>
      </c>
    </row>
    <row r="98" spans="1:7" ht="18" customHeight="1" x14ac:dyDescent="0.25">
      <c r="A98" s="56" t="s">
        <v>421</v>
      </c>
      <c r="B98" s="44" t="s">
        <v>118</v>
      </c>
      <c r="C98" s="56" t="s">
        <v>988</v>
      </c>
      <c r="D98" s="49">
        <v>7911000</v>
      </c>
      <c r="E98" s="49">
        <v>486097.59</v>
      </c>
      <c r="F98" s="49">
        <v>7424902.4100000001</v>
      </c>
      <c r="G98" s="53">
        <v>29952</v>
      </c>
    </row>
    <row r="99" spans="1:7" ht="18" customHeight="1" x14ac:dyDescent="0.25">
      <c r="A99" s="56" t="s">
        <v>422</v>
      </c>
      <c r="B99" s="44" t="s">
        <v>119</v>
      </c>
      <c r="C99" s="56" t="s">
        <v>987</v>
      </c>
      <c r="D99" s="49">
        <v>400000</v>
      </c>
      <c r="E99" s="49">
        <v>25588.240000000002</v>
      </c>
      <c r="F99" s="49">
        <v>374411.76</v>
      </c>
      <c r="G99" s="53">
        <v>24473</v>
      </c>
    </row>
    <row r="100" spans="1:7" ht="26.25" customHeight="1" x14ac:dyDescent="0.25">
      <c r="A100" s="56" t="s">
        <v>423</v>
      </c>
      <c r="B100" s="44" t="s">
        <v>969</v>
      </c>
      <c r="C100" s="56" t="s">
        <v>991</v>
      </c>
      <c r="D100" s="49">
        <v>0.01</v>
      </c>
      <c r="E100" s="49">
        <v>0</v>
      </c>
      <c r="F100" s="49">
        <v>0.01</v>
      </c>
      <c r="G100" s="53">
        <v>29221</v>
      </c>
    </row>
    <row r="101" spans="1:7" ht="27" customHeight="1" x14ac:dyDescent="0.25">
      <c r="A101" s="56" t="s">
        <v>424</v>
      </c>
      <c r="B101" s="44" t="s">
        <v>970</v>
      </c>
      <c r="C101" s="56" t="s">
        <v>992</v>
      </c>
      <c r="D101" s="49">
        <v>0.01</v>
      </c>
      <c r="E101" s="49">
        <v>0</v>
      </c>
      <c r="F101" s="49">
        <v>0.01</v>
      </c>
      <c r="G101" s="53">
        <v>22282</v>
      </c>
    </row>
    <row r="102" spans="1:7" ht="25.5" customHeight="1" x14ac:dyDescent="0.25">
      <c r="A102" s="56" t="s">
        <v>425</v>
      </c>
      <c r="B102" s="44" t="s">
        <v>971</v>
      </c>
      <c r="C102" s="56" t="s">
        <v>992</v>
      </c>
      <c r="D102" s="49">
        <v>4958656</v>
      </c>
      <c r="E102" s="49">
        <v>323912.40000000002</v>
      </c>
      <c r="F102" s="49">
        <v>4634743.5999999996</v>
      </c>
      <c r="G102" s="53">
        <v>22282</v>
      </c>
    </row>
    <row r="103" spans="1:7" s="37" customFormat="1" ht="18" customHeight="1" x14ac:dyDescent="0.25">
      <c r="A103" s="42" t="s">
        <v>426</v>
      </c>
      <c r="B103" s="50" t="s">
        <v>972</v>
      </c>
      <c r="C103" s="42" t="s">
        <v>1007</v>
      </c>
      <c r="D103" s="51">
        <v>0.01</v>
      </c>
      <c r="E103" s="51">
        <v>0</v>
      </c>
      <c r="F103" s="51">
        <v>0.01</v>
      </c>
      <c r="G103" s="54">
        <v>29221</v>
      </c>
    </row>
    <row r="104" spans="1:7" s="37" customFormat="1" ht="18" customHeight="1" x14ac:dyDescent="0.25">
      <c r="A104" s="42" t="s">
        <v>427</v>
      </c>
      <c r="B104" s="50" t="s">
        <v>973</v>
      </c>
      <c r="C104" s="42" t="s">
        <v>1008</v>
      </c>
      <c r="D104" s="51">
        <v>0.01</v>
      </c>
      <c r="E104" s="51">
        <v>0</v>
      </c>
      <c r="F104" s="51">
        <v>0.01</v>
      </c>
      <c r="G104" s="54">
        <v>29221</v>
      </c>
    </row>
    <row r="105" spans="1:7" s="37" customFormat="1" ht="18" customHeight="1" x14ac:dyDescent="0.25">
      <c r="A105" s="42" t="s">
        <v>428</v>
      </c>
      <c r="B105" s="50" t="s">
        <v>974</v>
      </c>
      <c r="C105" s="42" t="s">
        <v>1009</v>
      </c>
      <c r="D105" s="51">
        <v>50531</v>
      </c>
      <c r="E105" s="51">
        <v>3085.19</v>
      </c>
      <c r="F105" s="51">
        <v>47445.81</v>
      </c>
      <c r="G105" s="54">
        <v>31048</v>
      </c>
    </row>
    <row r="106" spans="1:7" s="37" customFormat="1" ht="24.75" customHeight="1" x14ac:dyDescent="0.25">
      <c r="A106" s="42" t="s">
        <v>429</v>
      </c>
      <c r="B106" s="50" t="s">
        <v>975</v>
      </c>
      <c r="C106" s="42" t="s">
        <v>1013</v>
      </c>
      <c r="D106" s="51">
        <v>0.01</v>
      </c>
      <c r="E106" s="51">
        <v>0</v>
      </c>
      <c r="F106" s="51">
        <v>0.01</v>
      </c>
      <c r="G106" s="54">
        <v>27395</v>
      </c>
    </row>
    <row r="107" spans="1:7" s="37" customFormat="1" ht="25.5" customHeight="1" x14ac:dyDescent="0.25">
      <c r="A107" s="42" t="s">
        <v>430</v>
      </c>
      <c r="B107" s="50" t="s">
        <v>976</v>
      </c>
      <c r="C107" s="42" t="s">
        <v>986</v>
      </c>
      <c r="D107" s="51">
        <v>7093472</v>
      </c>
      <c r="E107" s="51">
        <v>435864.34</v>
      </c>
      <c r="F107" s="51">
        <v>6657607.6600000001</v>
      </c>
      <c r="G107" s="54">
        <v>29952</v>
      </c>
    </row>
    <row r="108" spans="1:7" ht="18" customHeight="1" x14ac:dyDescent="0.25">
      <c r="A108" s="56" t="s">
        <v>431</v>
      </c>
      <c r="B108" s="44" t="s">
        <v>120</v>
      </c>
      <c r="C108" s="56" t="s">
        <v>995</v>
      </c>
      <c r="D108" s="49">
        <v>0.01</v>
      </c>
      <c r="E108" s="49">
        <v>0</v>
      </c>
      <c r="F108" s="49">
        <v>0.01</v>
      </c>
      <c r="G108" s="53">
        <v>23743</v>
      </c>
    </row>
    <row r="109" spans="1:7" ht="21" customHeight="1" x14ac:dyDescent="0.25">
      <c r="A109" s="56" t="s">
        <v>432</v>
      </c>
      <c r="B109" s="44" t="s">
        <v>121</v>
      </c>
      <c r="C109" s="56"/>
      <c r="D109" s="49">
        <v>0.01</v>
      </c>
      <c r="E109" s="49">
        <v>0</v>
      </c>
      <c r="F109" s="49">
        <v>0.01</v>
      </c>
      <c r="G109" s="53">
        <v>18264</v>
      </c>
    </row>
    <row r="110" spans="1:7" ht="21" customHeight="1" x14ac:dyDescent="0.25">
      <c r="A110" s="56" t="s">
        <v>433</v>
      </c>
      <c r="B110" s="44" t="s">
        <v>122</v>
      </c>
      <c r="C110" s="56" t="s">
        <v>996</v>
      </c>
      <c r="D110" s="49">
        <v>0.01</v>
      </c>
      <c r="E110" s="49">
        <v>0</v>
      </c>
      <c r="F110" s="49">
        <v>0.01</v>
      </c>
      <c r="G110" s="53">
        <v>18264</v>
      </c>
    </row>
    <row r="111" spans="1:7" ht="25.5" customHeight="1" x14ac:dyDescent="0.25">
      <c r="A111" s="56" t="s">
        <v>434</v>
      </c>
      <c r="B111" s="44" t="s">
        <v>123</v>
      </c>
      <c r="C111" s="56" t="s">
        <v>997</v>
      </c>
      <c r="D111" s="49">
        <v>0.01</v>
      </c>
      <c r="E111" s="49">
        <v>0</v>
      </c>
      <c r="F111" s="49">
        <v>0.01</v>
      </c>
      <c r="G111" s="53">
        <v>27395</v>
      </c>
    </row>
    <row r="112" spans="1:7" ht="24.75" customHeight="1" x14ac:dyDescent="0.25">
      <c r="A112" s="56" t="s">
        <v>435</v>
      </c>
      <c r="B112" s="50" t="s">
        <v>292</v>
      </c>
      <c r="C112" s="42" t="s">
        <v>1073</v>
      </c>
      <c r="D112" s="49">
        <v>39731500</v>
      </c>
      <c r="E112" s="49">
        <v>2503628.77</v>
      </c>
      <c r="F112" s="49">
        <v>37227871.229999997</v>
      </c>
      <c r="G112" s="53">
        <v>26299</v>
      </c>
    </row>
    <row r="113" spans="1:7" ht="32.25" customHeight="1" x14ac:dyDescent="0.25">
      <c r="A113" s="56" t="s">
        <v>436</v>
      </c>
      <c r="B113" s="50" t="s">
        <v>277</v>
      </c>
      <c r="C113" s="42" t="s">
        <v>1072</v>
      </c>
      <c r="D113" s="49">
        <v>9691918</v>
      </c>
      <c r="E113" s="49">
        <v>573987.38</v>
      </c>
      <c r="F113" s="49">
        <v>9117930.6199999992</v>
      </c>
      <c r="G113" s="53">
        <v>37257</v>
      </c>
    </row>
    <row r="114" spans="1:7" ht="25.5" customHeight="1" x14ac:dyDescent="0.25">
      <c r="A114" s="56" t="s">
        <v>437</v>
      </c>
      <c r="B114" s="50" t="s">
        <v>287</v>
      </c>
      <c r="C114" s="42"/>
      <c r="D114" s="49">
        <v>0.01</v>
      </c>
      <c r="E114" s="49">
        <v>0</v>
      </c>
      <c r="F114" s="49">
        <v>0.01</v>
      </c>
      <c r="G114" s="53">
        <v>18264</v>
      </c>
    </row>
    <row r="115" spans="1:7" ht="18" customHeight="1" x14ac:dyDescent="0.25">
      <c r="A115" s="56" t="s">
        <v>438</v>
      </c>
      <c r="B115" s="44" t="s">
        <v>124</v>
      </c>
      <c r="C115" s="56"/>
      <c r="D115" s="49">
        <v>0.01</v>
      </c>
      <c r="E115" s="49">
        <v>0</v>
      </c>
      <c r="F115" s="49">
        <v>0.01</v>
      </c>
      <c r="G115" s="53">
        <v>39448</v>
      </c>
    </row>
    <row r="116" spans="1:7" ht="18" customHeight="1" x14ac:dyDescent="0.25">
      <c r="A116" s="56" t="s">
        <v>439</v>
      </c>
      <c r="B116" s="44" t="s">
        <v>125</v>
      </c>
      <c r="C116" s="56"/>
      <c r="D116" s="49">
        <v>100000</v>
      </c>
      <c r="E116" s="49">
        <v>7375</v>
      </c>
      <c r="F116" s="49">
        <v>92625</v>
      </c>
      <c r="G116" s="53">
        <v>18264</v>
      </c>
    </row>
    <row r="117" spans="1:7" ht="22.5" customHeight="1" x14ac:dyDescent="0.25">
      <c r="A117" s="56" t="s">
        <v>440</v>
      </c>
      <c r="B117" s="44" t="s">
        <v>126</v>
      </c>
      <c r="C117" s="56" t="s">
        <v>1071</v>
      </c>
      <c r="D117" s="49">
        <v>6915428</v>
      </c>
      <c r="E117" s="49">
        <v>426877.88</v>
      </c>
      <c r="F117" s="49">
        <v>6488550.1200000001</v>
      </c>
      <c r="G117" s="53">
        <v>29221</v>
      </c>
    </row>
    <row r="118" spans="1:7" ht="21.75" customHeight="1" x14ac:dyDescent="0.25">
      <c r="A118" s="56" t="s">
        <v>441</v>
      </c>
      <c r="B118" s="44" t="s">
        <v>127</v>
      </c>
      <c r="C118" s="56" t="s">
        <v>1069</v>
      </c>
      <c r="D118" s="49">
        <v>2263572</v>
      </c>
      <c r="E118" s="49">
        <v>143466.23000000001</v>
      </c>
      <c r="F118" s="49">
        <v>2120105.77</v>
      </c>
      <c r="G118" s="53">
        <v>25569</v>
      </c>
    </row>
    <row r="119" spans="1:7" ht="21.75" customHeight="1" x14ac:dyDescent="0.25">
      <c r="A119" s="56" t="s">
        <v>442</v>
      </c>
      <c r="B119" s="44" t="s">
        <v>128</v>
      </c>
      <c r="C119" s="56"/>
      <c r="D119" s="49">
        <v>0.01</v>
      </c>
      <c r="E119" s="49">
        <v>0</v>
      </c>
      <c r="F119" s="49">
        <v>0.01</v>
      </c>
      <c r="G119" s="53">
        <v>28491</v>
      </c>
    </row>
    <row r="120" spans="1:7" ht="27" customHeight="1" x14ac:dyDescent="0.25">
      <c r="A120" s="56" t="s">
        <v>443</v>
      </c>
      <c r="B120" s="44" t="s">
        <v>129</v>
      </c>
      <c r="C120" s="56" t="s">
        <v>1070</v>
      </c>
      <c r="D120" s="49">
        <v>635033</v>
      </c>
      <c r="E120" s="49">
        <v>43817.62</v>
      </c>
      <c r="F120" s="49">
        <v>591215.38</v>
      </c>
      <c r="G120" s="53">
        <v>18264</v>
      </c>
    </row>
    <row r="121" spans="1:7" ht="24" customHeight="1" x14ac:dyDescent="0.25">
      <c r="A121" s="56" t="s">
        <v>444</v>
      </c>
      <c r="B121" s="44" t="s">
        <v>130</v>
      </c>
      <c r="C121" s="56" t="s">
        <v>1000</v>
      </c>
      <c r="D121" s="49">
        <v>0.01</v>
      </c>
      <c r="E121" s="49">
        <v>0</v>
      </c>
      <c r="F121" s="49">
        <v>0.01</v>
      </c>
      <c r="G121" s="53">
        <v>25204</v>
      </c>
    </row>
    <row r="122" spans="1:7" ht="23.25" customHeight="1" x14ac:dyDescent="0.25">
      <c r="A122" s="56" t="s">
        <v>445</v>
      </c>
      <c r="B122" s="44" t="s">
        <v>216</v>
      </c>
      <c r="C122" s="56"/>
      <c r="D122" s="49">
        <v>566815</v>
      </c>
      <c r="E122" s="49">
        <v>37168.44</v>
      </c>
      <c r="F122" s="49">
        <v>529646.56000000006</v>
      </c>
      <c r="G122" s="53">
        <v>21916</v>
      </c>
    </row>
    <row r="123" spans="1:7" ht="18" customHeight="1" x14ac:dyDescent="0.25">
      <c r="A123" s="56" t="s">
        <v>446</v>
      </c>
      <c r="B123" s="44" t="s">
        <v>131</v>
      </c>
      <c r="C123" s="56" t="s">
        <v>999</v>
      </c>
      <c r="D123" s="49">
        <v>192440</v>
      </c>
      <c r="E123" s="49">
        <v>11936.15</v>
      </c>
      <c r="F123" s="49">
        <v>180503.85</v>
      </c>
      <c r="G123" s="53">
        <v>28491</v>
      </c>
    </row>
    <row r="124" spans="1:7" ht="18" customHeight="1" x14ac:dyDescent="0.25">
      <c r="A124" s="56" t="s">
        <v>447</v>
      </c>
      <c r="B124" s="44" t="s">
        <v>132</v>
      </c>
      <c r="C124" s="56"/>
      <c r="D124" s="49">
        <v>95000</v>
      </c>
      <c r="E124" s="49">
        <v>5878.13</v>
      </c>
      <c r="F124" s="49">
        <v>89121.87</v>
      </c>
      <c r="G124" s="53">
        <v>28856</v>
      </c>
    </row>
    <row r="125" spans="1:7" ht="24.75" customHeight="1" x14ac:dyDescent="0.25">
      <c r="A125" s="56" t="s">
        <v>448</v>
      </c>
      <c r="B125" s="44" t="s">
        <v>449</v>
      </c>
      <c r="C125" s="56" t="s">
        <v>998</v>
      </c>
      <c r="D125" s="49">
        <v>0.01</v>
      </c>
      <c r="E125" s="49">
        <v>0.01</v>
      </c>
      <c r="F125" s="49">
        <v>0</v>
      </c>
      <c r="G125" s="53">
        <v>25569</v>
      </c>
    </row>
    <row r="126" spans="1:7" ht="18" customHeight="1" x14ac:dyDescent="0.25">
      <c r="A126" s="56" t="s">
        <v>450</v>
      </c>
      <c r="B126" s="44" t="s">
        <v>133</v>
      </c>
      <c r="C126" s="56" t="s">
        <v>1010</v>
      </c>
      <c r="D126" s="49">
        <v>42613000</v>
      </c>
      <c r="E126" s="49">
        <v>2535473.5</v>
      </c>
      <c r="F126" s="49">
        <v>40077526.5</v>
      </c>
      <c r="G126" s="53">
        <v>36161</v>
      </c>
    </row>
    <row r="127" spans="1:7" ht="18" customHeight="1" x14ac:dyDescent="0.25">
      <c r="A127" s="56" t="s">
        <v>451</v>
      </c>
      <c r="B127" s="44" t="s">
        <v>134</v>
      </c>
      <c r="C127" s="56" t="s">
        <v>1011</v>
      </c>
      <c r="D127" s="49">
        <v>14119793</v>
      </c>
      <c r="E127" s="49">
        <v>830191.88</v>
      </c>
      <c r="F127" s="49">
        <v>13289601.119999999</v>
      </c>
      <c r="G127" s="53">
        <v>39083</v>
      </c>
    </row>
    <row r="128" spans="1:7" ht="24.75" customHeight="1" x14ac:dyDescent="0.25">
      <c r="A128" s="56" t="s">
        <v>452</v>
      </c>
      <c r="B128" s="44" t="s">
        <v>135</v>
      </c>
      <c r="C128" s="56"/>
      <c r="D128" s="49">
        <v>0.01</v>
      </c>
      <c r="E128" s="49">
        <v>0</v>
      </c>
      <c r="F128" s="49">
        <v>0.01</v>
      </c>
      <c r="G128" s="53">
        <v>32143</v>
      </c>
    </row>
    <row r="129" spans="1:7" ht="25.5" customHeight="1" x14ac:dyDescent="0.25">
      <c r="A129" s="56" t="s">
        <v>453</v>
      </c>
      <c r="B129" s="44" t="s">
        <v>269</v>
      </c>
      <c r="C129" s="56" t="s">
        <v>1012</v>
      </c>
      <c r="D129" s="49">
        <v>4167218</v>
      </c>
      <c r="E129" s="49">
        <v>260451.22</v>
      </c>
      <c r="F129" s="49">
        <v>3906766.78</v>
      </c>
      <c r="G129" s="53">
        <v>27395</v>
      </c>
    </row>
    <row r="130" spans="1:7" ht="25.5" customHeight="1" x14ac:dyDescent="0.25">
      <c r="A130" s="56" t="s">
        <v>454</v>
      </c>
      <c r="B130" s="44" t="s">
        <v>455</v>
      </c>
      <c r="C130" s="56"/>
      <c r="D130" s="49">
        <v>1059581</v>
      </c>
      <c r="E130" s="49">
        <v>64821.38</v>
      </c>
      <c r="F130" s="49">
        <v>994759.62</v>
      </c>
      <c r="G130" s="53">
        <v>30682</v>
      </c>
    </row>
    <row r="131" spans="1:7" ht="18" customHeight="1" x14ac:dyDescent="0.25">
      <c r="A131" s="56" t="s">
        <v>456</v>
      </c>
      <c r="B131" s="44" t="s">
        <v>136</v>
      </c>
      <c r="C131" s="56"/>
      <c r="D131" s="49">
        <v>84654483</v>
      </c>
      <c r="E131" s="49">
        <v>4991419.84</v>
      </c>
      <c r="F131" s="49">
        <v>79663063.159999996</v>
      </c>
      <c r="G131" s="53">
        <v>38353</v>
      </c>
    </row>
    <row r="132" spans="1:7" ht="18" customHeight="1" x14ac:dyDescent="0.25">
      <c r="A132" s="56" t="s">
        <v>457</v>
      </c>
      <c r="B132" s="44" t="s">
        <v>458</v>
      </c>
      <c r="C132" s="56"/>
      <c r="D132" s="49">
        <v>0.01</v>
      </c>
      <c r="E132" s="49">
        <v>0.01</v>
      </c>
      <c r="F132" s="49">
        <v>0</v>
      </c>
      <c r="G132" s="53">
        <v>43774</v>
      </c>
    </row>
    <row r="133" spans="1:7" ht="18" customHeight="1" x14ac:dyDescent="0.25">
      <c r="A133" s="56" t="s">
        <v>459</v>
      </c>
      <c r="B133" s="44" t="s">
        <v>458</v>
      </c>
      <c r="C133" s="56"/>
      <c r="D133" s="49">
        <v>0.01</v>
      </c>
      <c r="E133" s="49">
        <v>0.01</v>
      </c>
      <c r="F133" s="49">
        <v>0</v>
      </c>
      <c r="G133" s="53">
        <v>43774</v>
      </c>
    </row>
    <row r="134" spans="1:7" ht="18" customHeight="1" x14ac:dyDescent="0.25">
      <c r="A134" s="56" t="s">
        <v>460</v>
      </c>
      <c r="B134" s="44" t="s">
        <v>458</v>
      </c>
      <c r="C134" s="56"/>
      <c r="D134" s="49">
        <v>0.01</v>
      </c>
      <c r="E134" s="49">
        <v>0.01</v>
      </c>
      <c r="F134" s="49">
        <v>0</v>
      </c>
      <c r="G134" s="53">
        <v>43774</v>
      </c>
    </row>
    <row r="135" spans="1:7" ht="18" customHeight="1" x14ac:dyDescent="0.25">
      <c r="A135" s="56" t="s">
        <v>461</v>
      </c>
      <c r="B135" s="44" t="s">
        <v>137</v>
      </c>
      <c r="C135" s="56" t="s">
        <v>1005</v>
      </c>
      <c r="D135" s="49">
        <v>1941715</v>
      </c>
      <c r="E135" s="49">
        <v>129447.91</v>
      </c>
      <c r="F135" s="49">
        <v>1812267.09</v>
      </c>
      <c r="G135" s="53">
        <v>20455</v>
      </c>
    </row>
    <row r="136" spans="1:7" ht="18" customHeight="1" x14ac:dyDescent="0.25">
      <c r="A136" s="56" t="s">
        <v>462</v>
      </c>
      <c r="B136" s="44" t="s">
        <v>138</v>
      </c>
      <c r="C136" s="56" t="s">
        <v>1006</v>
      </c>
      <c r="D136" s="49">
        <v>0.01</v>
      </c>
      <c r="E136" s="49">
        <v>0</v>
      </c>
      <c r="F136" s="49">
        <v>0.01</v>
      </c>
      <c r="G136" s="53">
        <v>22282</v>
      </c>
    </row>
    <row r="137" spans="1:7" ht="24.75" customHeight="1" x14ac:dyDescent="0.25">
      <c r="A137" s="56" t="s">
        <v>463</v>
      </c>
      <c r="B137" s="44" t="s">
        <v>139</v>
      </c>
      <c r="C137" s="56" t="s">
        <v>1014</v>
      </c>
      <c r="D137" s="49">
        <v>2420491</v>
      </c>
      <c r="E137" s="49">
        <v>153874.51</v>
      </c>
      <c r="F137" s="49">
        <v>2266616.4900000002</v>
      </c>
      <c r="G137" s="53">
        <v>25204</v>
      </c>
    </row>
    <row r="138" spans="1:7" ht="25.5" customHeight="1" x14ac:dyDescent="0.25">
      <c r="A138" s="56" t="s">
        <v>464</v>
      </c>
      <c r="B138" s="44" t="s">
        <v>140</v>
      </c>
      <c r="C138" s="43" t="s">
        <v>1017</v>
      </c>
      <c r="D138" s="49">
        <v>27886615</v>
      </c>
      <c r="E138" s="49">
        <v>1733975.67</v>
      </c>
      <c r="F138" s="49">
        <v>26152639.329999998</v>
      </c>
      <c r="G138" s="53">
        <v>28126</v>
      </c>
    </row>
    <row r="139" spans="1:7" ht="25.5" customHeight="1" x14ac:dyDescent="0.25">
      <c r="A139" s="56" t="s">
        <v>465</v>
      </c>
      <c r="B139" s="44" t="s">
        <v>141</v>
      </c>
      <c r="C139" s="56"/>
      <c r="D139" s="49">
        <v>0.01</v>
      </c>
      <c r="E139" s="49">
        <v>0</v>
      </c>
      <c r="F139" s="49">
        <v>0.01</v>
      </c>
      <c r="G139" s="53">
        <v>28491</v>
      </c>
    </row>
    <row r="140" spans="1:7" ht="24" customHeight="1" x14ac:dyDescent="0.25">
      <c r="A140" s="56" t="s">
        <v>466</v>
      </c>
      <c r="B140" s="44" t="s">
        <v>142</v>
      </c>
      <c r="C140" s="56" t="s">
        <v>1015</v>
      </c>
      <c r="D140" s="49">
        <v>1941715</v>
      </c>
      <c r="E140" s="49">
        <v>134731.49</v>
      </c>
      <c r="F140" s="49">
        <v>1806983.51</v>
      </c>
      <c r="G140" s="53">
        <v>18264</v>
      </c>
    </row>
    <row r="141" spans="1:7" ht="18" customHeight="1" x14ac:dyDescent="0.25">
      <c r="A141" s="56" t="s">
        <v>467</v>
      </c>
      <c r="B141" s="44" t="s">
        <v>143</v>
      </c>
      <c r="C141" s="56"/>
      <c r="D141" s="49">
        <v>0.01</v>
      </c>
      <c r="E141" s="49">
        <v>0</v>
      </c>
      <c r="F141" s="49">
        <v>0.01</v>
      </c>
      <c r="G141" s="53">
        <v>31048</v>
      </c>
    </row>
    <row r="142" spans="1:7" ht="18" customHeight="1" x14ac:dyDescent="0.25">
      <c r="A142" s="56" t="s">
        <v>468</v>
      </c>
      <c r="B142" s="44" t="s">
        <v>144</v>
      </c>
      <c r="C142" s="56"/>
      <c r="D142" s="49">
        <v>0.01</v>
      </c>
      <c r="E142" s="49">
        <v>0</v>
      </c>
      <c r="F142" s="49">
        <v>0.01</v>
      </c>
      <c r="G142" s="53">
        <v>31048</v>
      </c>
    </row>
    <row r="143" spans="1:7" ht="25.5" customHeight="1" x14ac:dyDescent="0.25">
      <c r="A143" s="56" t="s">
        <v>469</v>
      </c>
      <c r="B143" s="44" t="s">
        <v>145</v>
      </c>
      <c r="C143" s="56"/>
      <c r="D143" s="49">
        <v>0.01</v>
      </c>
      <c r="E143" s="49">
        <v>0</v>
      </c>
      <c r="F143" s="49">
        <v>0.01</v>
      </c>
      <c r="G143" s="53">
        <v>30682</v>
      </c>
    </row>
    <row r="144" spans="1:7" ht="24.75" customHeight="1" x14ac:dyDescent="0.25">
      <c r="A144" s="42" t="s">
        <v>470</v>
      </c>
      <c r="B144" s="50" t="s">
        <v>146</v>
      </c>
      <c r="C144" s="56" t="s">
        <v>1020</v>
      </c>
      <c r="D144" s="49">
        <v>9735434</v>
      </c>
      <c r="E144" s="49">
        <v>602380.28</v>
      </c>
      <c r="F144" s="49">
        <v>9133053.7200000007</v>
      </c>
      <c r="G144" s="53">
        <v>28856</v>
      </c>
    </row>
    <row r="145" spans="1:7" ht="25.5" customHeight="1" x14ac:dyDescent="0.25">
      <c r="A145" s="56" t="s">
        <v>471</v>
      </c>
      <c r="B145" s="44" t="s">
        <v>147</v>
      </c>
      <c r="C145" s="56"/>
      <c r="D145" s="49">
        <v>0.01</v>
      </c>
      <c r="E145" s="49">
        <v>0</v>
      </c>
      <c r="F145" s="49">
        <v>0.01</v>
      </c>
      <c r="G145" s="53">
        <v>30682</v>
      </c>
    </row>
    <row r="146" spans="1:7" ht="18" customHeight="1" x14ac:dyDescent="0.25">
      <c r="A146" s="56" t="s">
        <v>472</v>
      </c>
      <c r="B146" s="44" t="s">
        <v>148</v>
      </c>
      <c r="C146" s="56"/>
      <c r="D146" s="49">
        <v>0.01</v>
      </c>
      <c r="E146" s="49">
        <v>0</v>
      </c>
      <c r="F146" s="49">
        <v>0.01</v>
      </c>
      <c r="G146" s="53">
        <v>32143</v>
      </c>
    </row>
    <row r="147" spans="1:7" ht="18" customHeight="1" x14ac:dyDescent="0.25">
      <c r="A147" s="56" t="s">
        <v>473</v>
      </c>
      <c r="B147" s="44" t="s">
        <v>149</v>
      </c>
      <c r="C147" s="56"/>
      <c r="D147" s="49">
        <v>0.01</v>
      </c>
      <c r="E147" s="49">
        <v>0</v>
      </c>
      <c r="F147" s="49">
        <v>0.01</v>
      </c>
      <c r="G147" s="53">
        <v>24838</v>
      </c>
    </row>
    <row r="148" spans="1:7" ht="18" customHeight="1" x14ac:dyDescent="0.25">
      <c r="A148" s="56" t="s">
        <v>474</v>
      </c>
      <c r="B148" s="44" t="s">
        <v>150</v>
      </c>
      <c r="C148" s="56"/>
      <c r="D148" s="49">
        <v>0.01</v>
      </c>
      <c r="E148" s="49">
        <v>0</v>
      </c>
      <c r="F148" s="49">
        <v>0.01</v>
      </c>
      <c r="G148" s="53">
        <v>25569</v>
      </c>
    </row>
    <row r="149" spans="1:7" ht="18" customHeight="1" x14ac:dyDescent="0.25">
      <c r="A149" s="56" t="s">
        <v>475</v>
      </c>
      <c r="B149" s="44" t="s">
        <v>151</v>
      </c>
      <c r="C149" s="43" t="s">
        <v>1019</v>
      </c>
      <c r="D149" s="49">
        <v>600000</v>
      </c>
      <c r="E149" s="49">
        <v>37808.22</v>
      </c>
      <c r="F149" s="49">
        <v>562191.78</v>
      </c>
      <c r="G149" s="53">
        <v>26299</v>
      </c>
    </row>
    <row r="150" spans="1:7" ht="18" customHeight="1" x14ac:dyDescent="0.25">
      <c r="A150" s="56" t="s">
        <v>476</v>
      </c>
      <c r="B150" s="44" t="s">
        <v>152</v>
      </c>
      <c r="C150" s="43" t="s">
        <v>1018</v>
      </c>
      <c r="D150" s="49">
        <v>1363709</v>
      </c>
      <c r="E150" s="49">
        <v>85931.9</v>
      </c>
      <c r="F150" s="49">
        <v>1277777.1000000001</v>
      </c>
      <c r="G150" s="53">
        <v>26299</v>
      </c>
    </row>
    <row r="151" spans="1:7" ht="18" customHeight="1" x14ac:dyDescent="0.25">
      <c r="A151" s="56" t="s">
        <v>477</v>
      </c>
      <c r="B151" s="44" t="s">
        <v>153</v>
      </c>
      <c r="C151" s="43" t="s">
        <v>1016</v>
      </c>
      <c r="D151" s="49">
        <v>3175038</v>
      </c>
      <c r="E151" s="49">
        <v>201234.9</v>
      </c>
      <c r="F151" s="49">
        <v>2973803.1</v>
      </c>
      <c r="G151" s="53">
        <v>25569</v>
      </c>
    </row>
    <row r="152" spans="1:7" ht="25.5" customHeight="1" x14ac:dyDescent="0.25">
      <c r="A152" s="56" t="s">
        <v>478</v>
      </c>
      <c r="B152" s="44" t="s">
        <v>154</v>
      </c>
      <c r="C152" s="56" t="s">
        <v>1021</v>
      </c>
      <c r="D152" s="49">
        <v>0.01</v>
      </c>
      <c r="E152" s="49">
        <v>0</v>
      </c>
      <c r="F152" s="49">
        <v>0.01</v>
      </c>
      <c r="G152" s="53">
        <v>27030</v>
      </c>
    </row>
    <row r="153" spans="1:7" ht="24.75" customHeight="1" x14ac:dyDescent="0.25">
      <c r="A153" s="56" t="s">
        <v>479</v>
      </c>
      <c r="B153" s="44" t="s">
        <v>155</v>
      </c>
      <c r="C153" s="56"/>
      <c r="D153" s="49">
        <v>0.01</v>
      </c>
      <c r="E153" s="49">
        <v>0</v>
      </c>
      <c r="F153" s="49">
        <v>0.01</v>
      </c>
      <c r="G153" s="53">
        <v>26299</v>
      </c>
    </row>
    <row r="154" spans="1:7" ht="18" customHeight="1" x14ac:dyDescent="0.25">
      <c r="A154" s="56" t="s">
        <v>480</v>
      </c>
      <c r="B154" s="44" t="s">
        <v>481</v>
      </c>
      <c r="C154" s="56"/>
      <c r="D154" s="49">
        <v>0.01</v>
      </c>
      <c r="E154" s="49">
        <v>0</v>
      </c>
      <c r="F154" s="49">
        <v>0.01</v>
      </c>
      <c r="G154" s="53">
        <v>27030</v>
      </c>
    </row>
    <row r="155" spans="1:7" ht="25.5" customHeight="1" x14ac:dyDescent="0.25">
      <c r="A155" s="56" t="s">
        <v>482</v>
      </c>
      <c r="B155" s="44" t="s">
        <v>156</v>
      </c>
      <c r="C155" s="56"/>
      <c r="D155" s="49">
        <v>0.01</v>
      </c>
      <c r="E155" s="49">
        <v>0</v>
      </c>
      <c r="F155" s="49">
        <v>0.01</v>
      </c>
      <c r="G155" s="53">
        <v>31048</v>
      </c>
    </row>
    <row r="156" spans="1:7" ht="25.5" customHeight="1" x14ac:dyDescent="0.25">
      <c r="A156" s="56" t="s">
        <v>483</v>
      </c>
      <c r="B156" s="44" t="s">
        <v>157</v>
      </c>
      <c r="C156" s="56"/>
      <c r="D156" s="49">
        <v>1924547</v>
      </c>
      <c r="E156" s="49">
        <v>111721.24</v>
      </c>
      <c r="F156" s="49">
        <v>1812825.76</v>
      </c>
      <c r="G156" s="53">
        <v>42736</v>
      </c>
    </row>
    <row r="157" spans="1:7" ht="18" customHeight="1" x14ac:dyDescent="0.25">
      <c r="A157" s="56" t="s">
        <v>484</v>
      </c>
      <c r="B157" s="44" t="s">
        <v>158</v>
      </c>
      <c r="C157" s="56"/>
      <c r="D157" s="49">
        <v>0.01</v>
      </c>
      <c r="E157" s="49">
        <v>0</v>
      </c>
      <c r="F157" s="49">
        <v>0.01</v>
      </c>
      <c r="G157" s="53">
        <v>26665</v>
      </c>
    </row>
    <row r="158" spans="1:7" ht="25.5" customHeight="1" x14ac:dyDescent="0.25">
      <c r="A158" s="56" t="s">
        <v>485</v>
      </c>
      <c r="B158" s="44" t="s">
        <v>159</v>
      </c>
      <c r="C158" s="56"/>
      <c r="D158" s="49">
        <v>0.01</v>
      </c>
      <c r="E158" s="49">
        <v>0</v>
      </c>
      <c r="F158" s="49">
        <v>0.01</v>
      </c>
      <c r="G158" s="53">
        <v>18264</v>
      </c>
    </row>
    <row r="159" spans="1:7" s="37" customFormat="1" ht="24.75" customHeight="1" x14ac:dyDescent="0.25">
      <c r="A159" s="42" t="s">
        <v>486</v>
      </c>
      <c r="B159" s="50" t="s">
        <v>286</v>
      </c>
      <c r="C159" s="57" t="s">
        <v>1063</v>
      </c>
      <c r="D159" s="51">
        <v>902460</v>
      </c>
      <c r="E159" s="51">
        <v>55578.33</v>
      </c>
      <c r="F159" s="51">
        <v>846881.67</v>
      </c>
      <c r="G159" s="54">
        <v>29587</v>
      </c>
    </row>
    <row r="160" spans="1:7" s="37" customFormat="1" ht="27.75" customHeight="1" x14ac:dyDescent="0.25">
      <c r="A160" s="42" t="s">
        <v>487</v>
      </c>
      <c r="B160" s="50" t="s">
        <v>160</v>
      </c>
      <c r="C160" s="42" t="s">
        <v>1065</v>
      </c>
      <c r="D160" s="51">
        <v>0.01</v>
      </c>
      <c r="E160" s="51">
        <v>0</v>
      </c>
      <c r="F160" s="51">
        <v>0.01</v>
      </c>
      <c r="G160" s="54">
        <v>21916</v>
      </c>
    </row>
    <row r="161" spans="1:7" s="37" customFormat="1" ht="18" customHeight="1" x14ac:dyDescent="0.25">
      <c r="A161" s="42" t="s">
        <v>488</v>
      </c>
      <c r="B161" s="50" t="s">
        <v>161</v>
      </c>
      <c r="C161" s="42" t="s">
        <v>1065</v>
      </c>
      <c r="D161" s="51">
        <v>0.01</v>
      </c>
      <c r="E161" s="51">
        <v>0</v>
      </c>
      <c r="F161" s="51">
        <v>0.01</v>
      </c>
      <c r="G161" s="54">
        <v>21916</v>
      </c>
    </row>
    <row r="162" spans="1:7" s="37" customFormat="1" ht="30" customHeight="1" x14ac:dyDescent="0.25">
      <c r="A162" s="42" t="s">
        <v>489</v>
      </c>
      <c r="B162" s="50" t="s">
        <v>162</v>
      </c>
      <c r="C162" s="57" t="s">
        <v>1064</v>
      </c>
      <c r="D162" s="51">
        <v>489956</v>
      </c>
      <c r="E162" s="51">
        <v>30389.87</v>
      </c>
      <c r="F162" s="51">
        <v>459566.13</v>
      </c>
      <c r="G162" s="54">
        <v>28491</v>
      </c>
    </row>
    <row r="163" spans="1:7" s="37" customFormat="1" ht="18" customHeight="1" x14ac:dyDescent="0.25">
      <c r="A163" s="42" t="s">
        <v>490</v>
      </c>
      <c r="B163" s="50" t="s">
        <v>163</v>
      </c>
      <c r="C163" s="57" t="s">
        <v>1066</v>
      </c>
      <c r="D163" s="51">
        <v>280282</v>
      </c>
      <c r="E163" s="51">
        <v>17074.55</v>
      </c>
      <c r="F163" s="51">
        <v>263207.45</v>
      </c>
      <c r="G163" s="54">
        <v>31413</v>
      </c>
    </row>
    <row r="164" spans="1:7" s="37" customFormat="1" ht="25.5" customHeight="1" x14ac:dyDescent="0.25">
      <c r="A164" s="42" t="s">
        <v>491</v>
      </c>
      <c r="B164" s="50" t="s">
        <v>164</v>
      </c>
      <c r="C164" s="57" t="s">
        <v>1027</v>
      </c>
      <c r="D164" s="51">
        <v>0.01</v>
      </c>
      <c r="E164" s="51">
        <v>0</v>
      </c>
      <c r="F164" s="51">
        <v>0.01</v>
      </c>
      <c r="G164" s="54">
        <v>25569</v>
      </c>
    </row>
    <row r="165" spans="1:7" s="37" customFormat="1" ht="18" customHeight="1" x14ac:dyDescent="0.25">
      <c r="A165" s="42" t="s">
        <v>492</v>
      </c>
      <c r="B165" s="50" t="s">
        <v>165</v>
      </c>
      <c r="C165" s="42" t="s">
        <v>1067</v>
      </c>
      <c r="D165" s="51">
        <v>0.01</v>
      </c>
      <c r="E165" s="51">
        <v>0</v>
      </c>
      <c r="F165" s="51">
        <v>0.01</v>
      </c>
      <c r="G165" s="54">
        <v>18264</v>
      </c>
    </row>
    <row r="166" spans="1:7" s="37" customFormat="1" ht="24.75" customHeight="1" x14ac:dyDescent="0.25">
      <c r="A166" s="42" t="s">
        <v>493</v>
      </c>
      <c r="B166" s="50" t="s">
        <v>166</v>
      </c>
      <c r="C166" s="42" t="s">
        <v>1068</v>
      </c>
      <c r="D166" s="51">
        <v>0.01</v>
      </c>
      <c r="E166" s="51">
        <v>0</v>
      </c>
      <c r="F166" s="51">
        <v>0.01</v>
      </c>
      <c r="G166" s="54">
        <v>24473</v>
      </c>
    </row>
    <row r="167" spans="1:7" ht="18" customHeight="1" x14ac:dyDescent="0.25">
      <c r="A167" s="56" t="s">
        <v>494</v>
      </c>
      <c r="B167" s="44" t="s">
        <v>167</v>
      </c>
      <c r="C167" s="56" t="s">
        <v>1022</v>
      </c>
      <c r="D167" s="49">
        <v>0.01</v>
      </c>
      <c r="E167" s="49">
        <v>0</v>
      </c>
      <c r="F167" s="49">
        <v>0.01</v>
      </c>
      <c r="G167" s="53">
        <v>27030</v>
      </c>
    </row>
    <row r="168" spans="1:7" ht="18" customHeight="1" x14ac:dyDescent="0.25">
      <c r="A168" s="56" t="s">
        <v>495</v>
      </c>
      <c r="B168" s="44" t="s">
        <v>168</v>
      </c>
      <c r="C168" s="56" t="s">
        <v>1023</v>
      </c>
      <c r="D168" s="49">
        <v>0.01</v>
      </c>
      <c r="E168" s="49">
        <v>0</v>
      </c>
      <c r="F168" s="49">
        <v>0.01</v>
      </c>
      <c r="G168" s="53">
        <v>27030</v>
      </c>
    </row>
    <row r="169" spans="1:7" ht="25.5" customHeight="1" x14ac:dyDescent="0.25">
      <c r="A169" s="56" t="s">
        <v>496</v>
      </c>
      <c r="B169" s="44" t="s">
        <v>169</v>
      </c>
      <c r="C169" s="56" t="s">
        <v>1024</v>
      </c>
      <c r="D169" s="49">
        <v>0.01</v>
      </c>
      <c r="E169" s="49">
        <v>0</v>
      </c>
      <c r="F169" s="49">
        <v>0.01</v>
      </c>
      <c r="G169" s="53">
        <v>26299</v>
      </c>
    </row>
    <row r="170" spans="1:7" ht="25.5" customHeight="1" x14ac:dyDescent="0.25">
      <c r="A170" s="56" t="s">
        <v>497</v>
      </c>
      <c r="B170" s="44" t="s">
        <v>170</v>
      </c>
      <c r="C170" s="56" t="s">
        <v>1025</v>
      </c>
      <c r="D170" s="49">
        <v>1080972</v>
      </c>
      <c r="E170" s="49">
        <v>68512.7</v>
      </c>
      <c r="F170" s="49">
        <v>1012459.3</v>
      </c>
      <c r="G170" s="53">
        <v>25569</v>
      </c>
    </row>
    <row r="171" spans="1:7" ht="18" customHeight="1" x14ac:dyDescent="0.25">
      <c r="A171" s="56" t="s">
        <v>498</v>
      </c>
      <c r="B171" s="44" t="s">
        <v>171</v>
      </c>
      <c r="C171" s="56"/>
      <c r="D171" s="49">
        <v>2233410</v>
      </c>
      <c r="E171" s="49">
        <v>136342.38</v>
      </c>
      <c r="F171" s="49">
        <v>2097067.62</v>
      </c>
      <c r="G171" s="53">
        <v>31048</v>
      </c>
    </row>
    <row r="172" spans="1:7" ht="18" customHeight="1" x14ac:dyDescent="0.25">
      <c r="A172" s="56" t="s">
        <v>499</v>
      </c>
      <c r="B172" s="44" t="s">
        <v>500</v>
      </c>
      <c r="C172" s="56"/>
      <c r="D172" s="49">
        <v>0.01</v>
      </c>
      <c r="E172" s="49">
        <v>0</v>
      </c>
      <c r="F172" s="49">
        <v>0.01</v>
      </c>
      <c r="G172" s="53">
        <v>27760</v>
      </c>
    </row>
    <row r="173" spans="1:7" ht="18" customHeight="1" x14ac:dyDescent="0.25">
      <c r="A173" s="56" t="s">
        <v>501</v>
      </c>
      <c r="B173" s="44" t="s">
        <v>172</v>
      </c>
      <c r="C173" s="56"/>
      <c r="D173" s="49">
        <v>0.01</v>
      </c>
      <c r="E173" s="49">
        <v>0</v>
      </c>
      <c r="F173" s="49">
        <v>0.01</v>
      </c>
      <c r="G173" s="53">
        <v>25934</v>
      </c>
    </row>
    <row r="174" spans="1:7" ht="24.75" customHeight="1" x14ac:dyDescent="0.25">
      <c r="A174" s="56" t="s">
        <v>502</v>
      </c>
      <c r="B174" s="50" t="s">
        <v>173</v>
      </c>
      <c r="C174" s="42"/>
      <c r="D174" s="49">
        <v>250000</v>
      </c>
      <c r="E174" s="49">
        <v>15432.1</v>
      </c>
      <c r="F174" s="49">
        <v>234567.9</v>
      </c>
      <c r="G174" s="53">
        <v>29221</v>
      </c>
    </row>
    <row r="175" spans="1:7" ht="18" customHeight="1" x14ac:dyDescent="0.25">
      <c r="A175" s="56" t="s">
        <v>503</v>
      </c>
      <c r="B175" s="50" t="s">
        <v>174</v>
      </c>
      <c r="C175" s="42" t="s">
        <v>1062</v>
      </c>
      <c r="D175" s="49">
        <v>615677</v>
      </c>
      <c r="E175" s="49">
        <v>39139.61</v>
      </c>
      <c r="F175" s="49">
        <v>576537.39</v>
      </c>
      <c r="G175" s="53">
        <v>25204</v>
      </c>
    </row>
    <row r="176" spans="1:7" ht="18" customHeight="1" x14ac:dyDescent="0.25">
      <c r="A176" s="56" t="s">
        <v>504</v>
      </c>
      <c r="B176" s="50" t="s">
        <v>175</v>
      </c>
      <c r="C176" s="42" t="s">
        <v>1055</v>
      </c>
      <c r="D176" s="49">
        <v>0.01</v>
      </c>
      <c r="E176" s="49">
        <v>0</v>
      </c>
      <c r="F176" s="49">
        <v>0.01</v>
      </c>
      <c r="G176" s="53">
        <v>20821</v>
      </c>
    </row>
    <row r="177" spans="1:7" ht="25.5" customHeight="1" x14ac:dyDescent="0.25">
      <c r="A177" s="56" t="s">
        <v>505</v>
      </c>
      <c r="B177" s="50" t="s">
        <v>176</v>
      </c>
      <c r="C177" s="42" t="s">
        <v>1060</v>
      </c>
      <c r="D177" s="49">
        <v>741808</v>
      </c>
      <c r="E177" s="49">
        <v>47015.61</v>
      </c>
      <c r="F177" s="49">
        <v>694792.39</v>
      </c>
      <c r="G177" s="53">
        <v>25569</v>
      </c>
    </row>
    <row r="178" spans="1:7" ht="22.5" customHeight="1" x14ac:dyDescent="0.25">
      <c r="A178" s="56" t="s">
        <v>506</v>
      </c>
      <c r="B178" s="50" t="s">
        <v>177</v>
      </c>
      <c r="C178" s="42" t="s">
        <v>1061</v>
      </c>
      <c r="D178" s="49">
        <v>5076702</v>
      </c>
      <c r="E178" s="49">
        <v>316469.64</v>
      </c>
      <c r="F178" s="49">
        <v>4760232.3600000003</v>
      </c>
      <c r="G178" s="53">
        <v>27760</v>
      </c>
    </row>
    <row r="179" spans="1:7" ht="25.5" customHeight="1" x14ac:dyDescent="0.25">
      <c r="A179" s="56" t="s">
        <v>507</v>
      </c>
      <c r="B179" s="50" t="s">
        <v>508</v>
      </c>
      <c r="C179" s="42"/>
      <c r="D179" s="49">
        <v>242232</v>
      </c>
      <c r="E179" s="49">
        <v>15024.91</v>
      </c>
      <c r="F179" s="49">
        <v>227207.09</v>
      </c>
      <c r="G179" s="53">
        <v>28491</v>
      </c>
    </row>
    <row r="180" spans="1:7" ht="18" customHeight="1" x14ac:dyDescent="0.25">
      <c r="A180" s="56" t="s">
        <v>509</v>
      </c>
      <c r="B180" s="50" t="s">
        <v>178</v>
      </c>
      <c r="C180" s="42"/>
      <c r="D180" s="49">
        <v>0.01</v>
      </c>
      <c r="E180" s="49">
        <v>0</v>
      </c>
      <c r="F180" s="49">
        <v>0.01</v>
      </c>
      <c r="G180" s="53">
        <v>28856</v>
      </c>
    </row>
    <row r="181" spans="1:7" ht="27" customHeight="1" x14ac:dyDescent="0.25">
      <c r="A181" s="56" t="s">
        <v>510</v>
      </c>
      <c r="B181" s="50" t="s">
        <v>179</v>
      </c>
      <c r="C181" s="42" t="s">
        <v>1056</v>
      </c>
      <c r="D181" s="49">
        <v>735565</v>
      </c>
      <c r="E181" s="49">
        <v>44373.51</v>
      </c>
      <c r="F181" s="49">
        <v>691191.49</v>
      </c>
      <c r="G181" s="53">
        <v>33239</v>
      </c>
    </row>
    <row r="182" spans="1:7" ht="25.5" customHeight="1" x14ac:dyDescent="0.25">
      <c r="A182" s="56" t="s">
        <v>511</v>
      </c>
      <c r="B182" s="50" t="s">
        <v>180</v>
      </c>
      <c r="C182" s="42"/>
      <c r="D182" s="49">
        <v>0.01</v>
      </c>
      <c r="E182" s="49">
        <v>0</v>
      </c>
      <c r="F182" s="49">
        <v>0.01</v>
      </c>
      <c r="G182" s="53">
        <v>26299</v>
      </c>
    </row>
    <row r="183" spans="1:7" ht="24.75" customHeight="1" x14ac:dyDescent="0.25">
      <c r="A183" s="56" t="s">
        <v>512</v>
      </c>
      <c r="B183" s="50" t="s">
        <v>181</v>
      </c>
      <c r="C183" s="42"/>
      <c r="D183" s="49">
        <v>0.01</v>
      </c>
      <c r="E183" s="49">
        <v>0</v>
      </c>
      <c r="F183" s="49">
        <v>0.01</v>
      </c>
      <c r="G183" s="53">
        <v>29221</v>
      </c>
    </row>
    <row r="184" spans="1:7" ht="25.5" customHeight="1" x14ac:dyDescent="0.25">
      <c r="A184" s="56" t="s">
        <v>513</v>
      </c>
      <c r="B184" s="44" t="s">
        <v>217</v>
      </c>
      <c r="C184" s="56" t="s">
        <v>1026</v>
      </c>
      <c r="D184" s="49">
        <v>16118963</v>
      </c>
      <c r="E184" s="49">
        <v>988245.8</v>
      </c>
      <c r="F184" s="49">
        <v>15130717.199999999</v>
      </c>
      <c r="G184" s="53">
        <v>30317</v>
      </c>
    </row>
    <row r="185" spans="1:7" ht="25.5" customHeight="1" x14ac:dyDescent="0.25">
      <c r="A185" s="56" t="s">
        <v>514</v>
      </c>
      <c r="B185" s="44" t="s">
        <v>182</v>
      </c>
      <c r="C185" s="56" t="s">
        <v>1026</v>
      </c>
      <c r="D185" s="49">
        <v>0.01</v>
      </c>
      <c r="E185" s="49">
        <v>0</v>
      </c>
      <c r="F185" s="49">
        <v>0.01</v>
      </c>
      <c r="G185" s="53">
        <v>29587</v>
      </c>
    </row>
    <row r="186" spans="1:7" ht="21.75" customHeight="1" x14ac:dyDescent="0.25">
      <c r="A186" s="56" t="s">
        <v>515</v>
      </c>
      <c r="B186" s="44" t="s">
        <v>183</v>
      </c>
      <c r="C186" s="56"/>
      <c r="D186" s="49">
        <v>0.01</v>
      </c>
      <c r="E186" s="49">
        <v>0</v>
      </c>
      <c r="F186" s="49">
        <v>0.01</v>
      </c>
      <c r="G186" s="53">
        <v>31048</v>
      </c>
    </row>
    <row r="187" spans="1:7" ht="25.5" customHeight="1" x14ac:dyDescent="0.25">
      <c r="A187" s="56" t="s">
        <v>516</v>
      </c>
      <c r="B187" s="44" t="s">
        <v>184</v>
      </c>
      <c r="C187" s="56"/>
      <c r="D187" s="49">
        <v>0.01</v>
      </c>
      <c r="E187" s="49">
        <v>0</v>
      </c>
      <c r="F187" s="49">
        <v>0.01</v>
      </c>
      <c r="G187" s="53">
        <v>30317</v>
      </c>
    </row>
    <row r="188" spans="1:7" ht="24.75" customHeight="1" x14ac:dyDescent="0.25">
      <c r="A188" s="56" t="s">
        <v>517</v>
      </c>
      <c r="B188" s="44" t="s">
        <v>185</v>
      </c>
      <c r="C188" s="56"/>
      <c r="D188" s="49">
        <v>0.01</v>
      </c>
      <c r="E188" s="49">
        <v>0</v>
      </c>
      <c r="F188" s="49">
        <v>0.01</v>
      </c>
      <c r="G188" s="53">
        <v>27760</v>
      </c>
    </row>
    <row r="189" spans="1:7" ht="25.5" customHeight="1" x14ac:dyDescent="0.25">
      <c r="A189" s="56" t="s">
        <v>518</v>
      </c>
      <c r="B189" s="44" t="s">
        <v>186</v>
      </c>
      <c r="C189" s="56"/>
      <c r="D189" s="49">
        <v>0.01</v>
      </c>
      <c r="E189" s="49">
        <v>0</v>
      </c>
      <c r="F189" s="49">
        <v>0.01</v>
      </c>
      <c r="G189" s="53">
        <v>29221</v>
      </c>
    </row>
    <row r="190" spans="1:7" ht="25.5" customHeight="1" x14ac:dyDescent="0.25">
      <c r="A190" s="56" t="s">
        <v>519</v>
      </c>
      <c r="B190" s="44" t="s">
        <v>1077</v>
      </c>
      <c r="C190" s="56"/>
      <c r="D190" s="49">
        <v>0.01</v>
      </c>
      <c r="E190" s="49">
        <v>0</v>
      </c>
      <c r="F190" s="49">
        <v>0.01</v>
      </c>
      <c r="G190" s="53">
        <v>18264</v>
      </c>
    </row>
    <row r="191" spans="1:7" ht="24.75" customHeight="1" x14ac:dyDescent="0.25">
      <c r="A191" s="56" t="s">
        <v>520</v>
      </c>
      <c r="B191" s="44" t="s">
        <v>521</v>
      </c>
      <c r="C191" s="43" t="s">
        <v>1029</v>
      </c>
      <c r="D191" s="49">
        <v>1714945</v>
      </c>
      <c r="E191" s="49">
        <v>112455.16</v>
      </c>
      <c r="F191" s="49">
        <v>1602489.84</v>
      </c>
      <c r="G191" s="53">
        <v>21916</v>
      </c>
    </row>
    <row r="192" spans="1:7" ht="25.5" customHeight="1" x14ac:dyDescent="0.25">
      <c r="A192" s="56" t="s">
        <v>522</v>
      </c>
      <c r="B192" s="44" t="s">
        <v>187</v>
      </c>
      <c r="C192" s="43" t="s">
        <v>1028</v>
      </c>
      <c r="D192" s="49">
        <v>30434829</v>
      </c>
      <c r="E192" s="49">
        <v>1902176.37</v>
      </c>
      <c r="F192" s="49">
        <v>28532652.629999999</v>
      </c>
      <c r="G192" s="53">
        <v>27395</v>
      </c>
    </row>
    <row r="193" spans="1:7" ht="18" customHeight="1" x14ac:dyDescent="0.25">
      <c r="A193" s="56" t="s">
        <v>523</v>
      </c>
      <c r="B193" s="44" t="s">
        <v>188</v>
      </c>
      <c r="C193" s="56"/>
      <c r="D193" s="49">
        <v>308000</v>
      </c>
      <c r="E193" s="49">
        <v>17879.66</v>
      </c>
      <c r="F193" s="49">
        <v>290120.34000000003</v>
      </c>
      <c r="G193" s="53">
        <v>42736</v>
      </c>
    </row>
    <row r="194" spans="1:7" ht="24" customHeight="1" x14ac:dyDescent="0.25">
      <c r="A194" s="56" t="s">
        <v>524</v>
      </c>
      <c r="B194" s="44" t="s">
        <v>189</v>
      </c>
      <c r="C194" s="43" t="s">
        <v>1030</v>
      </c>
      <c r="D194" s="49">
        <v>5310146</v>
      </c>
      <c r="E194" s="49">
        <v>331883.83</v>
      </c>
      <c r="F194" s="49">
        <v>4978262.17</v>
      </c>
      <c r="G194" s="53">
        <v>27395</v>
      </c>
    </row>
    <row r="195" spans="1:7" ht="18" customHeight="1" x14ac:dyDescent="0.25">
      <c r="A195" s="56" t="s">
        <v>525</v>
      </c>
      <c r="B195" s="44" t="s">
        <v>189</v>
      </c>
      <c r="C195" s="45" t="s">
        <v>1036</v>
      </c>
      <c r="D195" s="49">
        <v>1376047</v>
      </c>
      <c r="E195" s="49">
        <v>86002.59</v>
      </c>
      <c r="F195" s="49">
        <v>1290044.4099999999</v>
      </c>
      <c r="G195" s="53">
        <v>27395</v>
      </c>
    </row>
    <row r="196" spans="1:7" ht="18" customHeight="1" x14ac:dyDescent="0.25">
      <c r="A196" s="56" t="s">
        <v>526</v>
      </c>
      <c r="B196" s="44" t="s">
        <v>189</v>
      </c>
      <c r="C196" s="45" t="s">
        <v>1035</v>
      </c>
      <c r="D196" s="49">
        <v>344246</v>
      </c>
      <c r="E196" s="49">
        <v>21515.08</v>
      </c>
      <c r="F196" s="49">
        <v>322730.92</v>
      </c>
      <c r="G196" s="53">
        <v>27395</v>
      </c>
    </row>
    <row r="197" spans="1:7" ht="18" customHeight="1" x14ac:dyDescent="0.25">
      <c r="A197" s="56" t="s">
        <v>527</v>
      </c>
      <c r="B197" s="44" t="s">
        <v>190</v>
      </c>
      <c r="C197" s="43" t="s">
        <v>1033</v>
      </c>
      <c r="D197" s="49">
        <v>8323353</v>
      </c>
      <c r="E197" s="49">
        <v>545793.98</v>
      </c>
      <c r="F197" s="49">
        <v>7777559.0199999996</v>
      </c>
      <c r="G197" s="53">
        <v>21916</v>
      </c>
    </row>
    <row r="198" spans="1:7" ht="18" customHeight="1" x14ac:dyDescent="0.25">
      <c r="A198" s="56" t="s">
        <v>528</v>
      </c>
      <c r="B198" s="44" t="s">
        <v>529</v>
      </c>
      <c r="C198" s="42"/>
      <c r="D198" s="49">
        <v>726971</v>
      </c>
      <c r="E198" s="49">
        <v>45091.05</v>
      </c>
      <c r="F198" s="49">
        <v>681879.95</v>
      </c>
      <c r="G198" s="53">
        <v>28491</v>
      </c>
    </row>
    <row r="199" spans="1:7" ht="18" customHeight="1" x14ac:dyDescent="0.25">
      <c r="A199" s="56" t="s">
        <v>530</v>
      </c>
      <c r="B199" s="44" t="s">
        <v>529</v>
      </c>
      <c r="C199" s="42"/>
      <c r="D199" s="49">
        <v>628399</v>
      </c>
      <c r="E199" s="49">
        <v>38976.699999999997</v>
      </c>
      <c r="F199" s="49">
        <v>589422.30000000005</v>
      </c>
      <c r="G199" s="53">
        <v>28491</v>
      </c>
    </row>
    <row r="200" spans="1:7" ht="25.5" customHeight="1" x14ac:dyDescent="0.25">
      <c r="A200" s="56" t="s">
        <v>531</v>
      </c>
      <c r="B200" s="44" t="s">
        <v>191</v>
      </c>
      <c r="C200" s="56" t="s">
        <v>1038</v>
      </c>
      <c r="D200" s="49">
        <v>0.01</v>
      </c>
      <c r="E200" s="49">
        <v>0</v>
      </c>
      <c r="F200" s="49">
        <v>0.01</v>
      </c>
      <c r="G200" s="53">
        <v>28126</v>
      </c>
    </row>
    <row r="201" spans="1:7" ht="18" customHeight="1" x14ac:dyDescent="0.25">
      <c r="A201" s="56" t="s">
        <v>532</v>
      </c>
      <c r="B201" s="44" t="s">
        <v>192</v>
      </c>
      <c r="C201" s="56" t="s">
        <v>1039</v>
      </c>
      <c r="D201" s="49">
        <v>0.01</v>
      </c>
      <c r="E201" s="49">
        <v>0</v>
      </c>
      <c r="F201" s="49">
        <v>0.01</v>
      </c>
      <c r="G201" s="53">
        <v>27760</v>
      </c>
    </row>
    <row r="202" spans="1:7" ht="18" customHeight="1" x14ac:dyDescent="0.25">
      <c r="A202" s="56" t="s">
        <v>533</v>
      </c>
      <c r="B202" s="44" t="s">
        <v>193</v>
      </c>
      <c r="C202" s="43" t="s">
        <v>1040</v>
      </c>
      <c r="D202" s="49">
        <v>3712609</v>
      </c>
      <c r="E202" s="49">
        <v>231434.92</v>
      </c>
      <c r="F202" s="49">
        <v>3481174.08</v>
      </c>
      <c r="G202" s="53">
        <v>27760</v>
      </c>
    </row>
    <row r="203" spans="1:7" ht="18" customHeight="1" x14ac:dyDescent="0.25">
      <c r="A203" s="56" t="s">
        <v>534</v>
      </c>
      <c r="B203" s="44" t="s">
        <v>293</v>
      </c>
      <c r="C203" s="43" t="s">
        <v>1031</v>
      </c>
      <c r="D203" s="49">
        <v>0.01</v>
      </c>
      <c r="E203" s="49">
        <v>0</v>
      </c>
      <c r="F203" s="49">
        <v>0.01</v>
      </c>
      <c r="G203" s="53">
        <v>27395</v>
      </c>
    </row>
    <row r="204" spans="1:7" ht="24" customHeight="1" x14ac:dyDescent="0.25">
      <c r="A204" s="56" t="s">
        <v>535</v>
      </c>
      <c r="B204" s="44" t="s">
        <v>1078</v>
      </c>
      <c r="C204" s="56" t="s">
        <v>1037</v>
      </c>
      <c r="D204" s="49">
        <v>0.01</v>
      </c>
      <c r="E204" s="49">
        <v>0</v>
      </c>
      <c r="F204" s="49">
        <v>0.01</v>
      </c>
      <c r="G204" s="53">
        <v>28491</v>
      </c>
    </row>
    <row r="205" spans="1:7" ht="25.5" customHeight="1" x14ac:dyDescent="0.25">
      <c r="A205" s="56" t="s">
        <v>536</v>
      </c>
      <c r="B205" s="44" t="s">
        <v>194</v>
      </c>
      <c r="C205" s="42"/>
      <c r="D205" s="49">
        <v>0.01</v>
      </c>
      <c r="E205" s="49">
        <v>0</v>
      </c>
      <c r="F205" s="49">
        <v>0.01</v>
      </c>
      <c r="G205" s="53">
        <v>21916</v>
      </c>
    </row>
    <row r="206" spans="1:7" ht="24.75" customHeight="1" x14ac:dyDescent="0.25">
      <c r="A206" s="56" t="s">
        <v>537</v>
      </c>
      <c r="B206" s="44" t="s">
        <v>195</v>
      </c>
      <c r="C206" s="46" t="s">
        <v>1032</v>
      </c>
      <c r="D206" s="49">
        <v>820841</v>
      </c>
      <c r="E206" s="49">
        <v>51169.26</v>
      </c>
      <c r="F206" s="49">
        <v>769671.74</v>
      </c>
      <c r="G206" s="53">
        <v>27760</v>
      </c>
    </row>
    <row r="207" spans="1:7" ht="21.75" customHeight="1" x14ac:dyDescent="0.25">
      <c r="A207" s="56" t="s">
        <v>538</v>
      </c>
      <c r="B207" s="44" t="s">
        <v>195</v>
      </c>
      <c r="C207" s="56" t="s">
        <v>1034</v>
      </c>
      <c r="D207" s="49">
        <v>551832</v>
      </c>
      <c r="E207" s="49">
        <v>34400.31</v>
      </c>
      <c r="F207" s="49">
        <v>517431.69</v>
      </c>
      <c r="G207" s="53">
        <v>27760</v>
      </c>
    </row>
    <row r="208" spans="1:7" ht="18" customHeight="1" x14ac:dyDescent="0.25">
      <c r="A208" s="56" t="s">
        <v>539</v>
      </c>
      <c r="B208" s="44" t="s">
        <v>196</v>
      </c>
      <c r="C208" s="56" t="s">
        <v>1041</v>
      </c>
      <c r="D208" s="49">
        <v>0.01</v>
      </c>
      <c r="E208" s="49">
        <v>0.01</v>
      </c>
      <c r="F208" s="49">
        <v>0</v>
      </c>
      <c r="G208" s="53">
        <v>31778</v>
      </c>
    </row>
    <row r="209" spans="1:7" ht="18" customHeight="1" x14ac:dyDescent="0.25">
      <c r="A209" s="56" t="s">
        <v>540</v>
      </c>
      <c r="B209" s="44" t="s">
        <v>197</v>
      </c>
      <c r="C209" s="56" t="s">
        <v>1042</v>
      </c>
      <c r="D209" s="49">
        <v>866644</v>
      </c>
      <c r="E209" s="49">
        <v>59475.37</v>
      </c>
      <c r="F209" s="49">
        <v>807168.63</v>
      </c>
      <c r="G209" s="53">
        <v>18264</v>
      </c>
    </row>
    <row r="210" spans="1:7" ht="24.75" customHeight="1" x14ac:dyDescent="0.25">
      <c r="A210" s="56" t="s">
        <v>541</v>
      </c>
      <c r="B210" s="44" t="s">
        <v>198</v>
      </c>
      <c r="C210" s="42" t="s">
        <v>1057</v>
      </c>
      <c r="D210" s="49">
        <v>7512325</v>
      </c>
      <c r="E210" s="49">
        <v>458600.99</v>
      </c>
      <c r="F210" s="49">
        <v>7053724.0099999998</v>
      </c>
      <c r="G210" s="53">
        <v>31048</v>
      </c>
    </row>
    <row r="211" spans="1:7" ht="25.5" customHeight="1" x14ac:dyDescent="0.25">
      <c r="A211" s="56" t="s">
        <v>542</v>
      </c>
      <c r="B211" s="44" t="s">
        <v>199</v>
      </c>
      <c r="C211" s="42" t="s">
        <v>1059</v>
      </c>
      <c r="D211" s="49">
        <v>1192704</v>
      </c>
      <c r="E211" s="49">
        <v>74946.740000000005</v>
      </c>
      <c r="F211" s="49">
        <v>1117757.26</v>
      </c>
      <c r="G211" s="53">
        <v>26665</v>
      </c>
    </row>
    <row r="212" spans="1:7" ht="28.5" customHeight="1" x14ac:dyDescent="0.25">
      <c r="A212" s="56" t="s">
        <v>543</v>
      </c>
      <c r="B212" s="44" t="s">
        <v>200</v>
      </c>
      <c r="C212" s="42" t="s">
        <v>1058</v>
      </c>
      <c r="D212" s="49">
        <v>180000000</v>
      </c>
      <c r="E212" s="49">
        <v>10921348.310000001</v>
      </c>
      <c r="F212" s="49">
        <v>169078651.69</v>
      </c>
      <c r="G212" s="53">
        <v>32143</v>
      </c>
    </row>
    <row r="213" spans="1:7" ht="18.75" customHeight="1" x14ac:dyDescent="0.25">
      <c r="A213" s="55"/>
      <c r="B213" s="55" t="s">
        <v>289</v>
      </c>
      <c r="C213" s="55"/>
      <c r="D213" s="58">
        <v>865392698.88999999</v>
      </c>
      <c r="E213" s="58">
        <v>51857948.619999997</v>
      </c>
      <c r="F213" s="58">
        <v>813534750.26999998</v>
      </c>
      <c r="G213" s="55"/>
    </row>
    <row r="214" spans="1:7" x14ac:dyDescent="0.25">
      <c r="D214" s="94"/>
      <c r="E214" s="94"/>
      <c r="F214" s="94"/>
    </row>
    <row r="216" spans="1:7" x14ac:dyDescent="0.25">
      <c r="A216" s="169" t="s">
        <v>1103</v>
      </c>
      <c r="B216" s="169"/>
      <c r="C216" s="169"/>
      <c r="D216" s="169"/>
      <c r="E216" s="169"/>
      <c r="F216" s="169"/>
      <c r="G216" s="169"/>
    </row>
  </sheetData>
  <mergeCells count="4">
    <mergeCell ref="A1:D1"/>
    <mergeCell ref="E1:G1"/>
    <mergeCell ref="A2:G2"/>
    <mergeCell ref="A216:G216"/>
  </mergeCells>
  <pageMargins left="0.27" right="0.17" top="0.19" bottom="0.18" header="0.18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28" workbookViewId="0">
      <selection activeCell="J5" sqref="J5"/>
    </sheetView>
  </sheetViews>
  <sheetFormatPr defaultRowHeight="14.25" x14ac:dyDescent="0.25"/>
  <cols>
    <col min="1" max="1" width="3.85546875" style="95" customWidth="1"/>
    <col min="2" max="2" width="16.5703125" style="95" customWidth="1"/>
    <col min="3" max="3" width="9.140625" style="95"/>
    <col min="4" max="4" width="10.42578125" style="95" customWidth="1"/>
    <col min="5" max="6" width="9.140625" style="95"/>
    <col min="7" max="7" width="8.42578125" style="95" customWidth="1"/>
    <col min="8" max="8" width="9.140625" style="95"/>
    <col min="9" max="9" width="11.85546875" style="95" customWidth="1"/>
    <col min="10" max="11" width="25" style="95" customWidth="1"/>
    <col min="12" max="256" width="9.140625" style="95"/>
    <col min="257" max="257" width="3.85546875" style="95" customWidth="1"/>
    <col min="258" max="258" width="16.5703125" style="95" customWidth="1"/>
    <col min="259" max="259" width="9.140625" style="95"/>
    <col min="260" max="260" width="10.42578125" style="95" customWidth="1"/>
    <col min="261" max="262" width="9.140625" style="95"/>
    <col min="263" max="263" width="8.42578125" style="95" customWidth="1"/>
    <col min="264" max="512" width="9.140625" style="95"/>
    <col min="513" max="513" width="3.85546875" style="95" customWidth="1"/>
    <col min="514" max="514" width="16.5703125" style="95" customWidth="1"/>
    <col min="515" max="515" width="9.140625" style="95"/>
    <col min="516" max="516" width="10.42578125" style="95" customWidth="1"/>
    <col min="517" max="518" width="9.140625" style="95"/>
    <col min="519" max="519" width="8.42578125" style="95" customWidth="1"/>
    <col min="520" max="768" width="9.140625" style="95"/>
    <col min="769" max="769" width="3.85546875" style="95" customWidth="1"/>
    <col min="770" max="770" width="16.5703125" style="95" customWidth="1"/>
    <col min="771" max="771" width="9.140625" style="95"/>
    <col min="772" max="772" width="10.42578125" style="95" customWidth="1"/>
    <col min="773" max="774" width="9.140625" style="95"/>
    <col min="775" max="775" width="8.42578125" style="95" customWidth="1"/>
    <col min="776" max="1024" width="9.140625" style="95"/>
    <col min="1025" max="1025" width="3.85546875" style="95" customWidth="1"/>
    <col min="1026" max="1026" width="16.5703125" style="95" customWidth="1"/>
    <col min="1027" max="1027" width="9.140625" style="95"/>
    <col min="1028" max="1028" width="10.42578125" style="95" customWidth="1"/>
    <col min="1029" max="1030" width="9.140625" style="95"/>
    <col min="1031" max="1031" width="8.42578125" style="95" customWidth="1"/>
    <col min="1032" max="1280" width="9.140625" style="95"/>
    <col min="1281" max="1281" width="3.85546875" style="95" customWidth="1"/>
    <col min="1282" max="1282" width="16.5703125" style="95" customWidth="1"/>
    <col min="1283" max="1283" width="9.140625" style="95"/>
    <col min="1284" max="1284" width="10.42578125" style="95" customWidth="1"/>
    <col min="1285" max="1286" width="9.140625" style="95"/>
    <col min="1287" max="1287" width="8.42578125" style="95" customWidth="1"/>
    <col min="1288" max="1536" width="9.140625" style="95"/>
    <col min="1537" max="1537" width="3.85546875" style="95" customWidth="1"/>
    <col min="1538" max="1538" width="16.5703125" style="95" customWidth="1"/>
    <col min="1539" max="1539" width="9.140625" style="95"/>
    <col min="1540" max="1540" width="10.42578125" style="95" customWidth="1"/>
    <col min="1541" max="1542" width="9.140625" style="95"/>
    <col min="1543" max="1543" width="8.42578125" style="95" customWidth="1"/>
    <col min="1544" max="1792" width="9.140625" style="95"/>
    <col min="1793" max="1793" width="3.85546875" style="95" customWidth="1"/>
    <col min="1794" max="1794" width="16.5703125" style="95" customWidth="1"/>
    <col min="1795" max="1795" width="9.140625" style="95"/>
    <col min="1796" max="1796" width="10.42578125" style="95" customWidth="1"/>
    <col min="1797" max="1798" width="9.140625" style="95"/>
    <col min="1799" max="1799" width="8.42578125" style="95" customWidth="1"/>
    <col min="1800" max="2048" width="9.140625" style="95"/>
    <col min="2049" max="2049" width="3.85546875" style="95" customWidth="1"/>
    <col min="2050" max="2050" width="16.5703125" style="95" customWidth="1"/>
    <col min="2051" max="2051" width="9.140625" style="95"/>
    <col min="2052" max="2052" width="10.42578125" style="95" customWidth="1"/>
    <col min="2053" max="2054" width="9.140625" style="95"/>
    <col min="2055" max="2055" width="8.42578125" style="95" customWidth="1"/>
    <col min="2056" max="2304" width="9.140625" style="95"/>
    <col min="2305" max="2305" width="3.85546875" style="95" customWidth="1"/>
    <col min="2306" max="2306" width="16.5703125" style="95" customWidth="1"/>
    <col min="2307" max="2307" width="9.140625" style="95"/>
    <col min="2308" max="2308" width="10.42578125" style="95" customWidth="1"/>
    <col min="2309" max="2310" width="9.140625" style="95"/>
    <col min="2311" max="2311" width="8.42578125" style="95" customWidth="1"/>
    <col min="2312" max="2560" width="9.140625" style="95"/>
    <col min="2561" max="2561" width="3.85546875" style="95" customWidth="1"/>
    <col min="2562" max="2562" width="16.5703125" style="95" customWidth="1"/>
    <col min="2563" max="2563" width="9.140625" style="95"/>
    <col min="2564" max="2564" width="10.42578125" style="95" customWidth="1"/>
    <col min="2565" max="2566" width="9.140625" style="95"/>
    <col min="2567" max="2567" width="8.42578125" style="95" customWidth="1"/>
    <col min="2568" max="2816" width="9.140625" style="95"/>
    <col min="2817" max="2817" width="3.85546875" style="95" customWidth="1"/>
    <col min="2818" max="2818" width="16.5703125" style="95" customWidth="1"/>
    <col min="2819" max="2819" width="9.140625" style="95"/>
    <col min="2820" max="2820" width="10.42578125" style="95" customWidth="1"/>
    <col min="2821" max="2822" width="9.140625" style="95"/>
    <col min="2823" max="2823" width="8.42578125" style="95" customWidth="1"/>
    <col min="2824" max="3072" width="9.140625" style="95"/>
    <col min="3073" max="3073" width="3.85546875" style="95" customWidth="1"/>
    <col min="3074" max="3074" width="16.5703125" style="95" customWidth="1"/>
    <col min="3075" max="3075" width="9.140625" style="95"/>
    <col min="3076" max="3076" width="10.42578125" style="95" customWidth="1"/>
    <col min="3077" max="3078" width="9.140625" style="95"/>
    <col min="3079" max="3079" width="8.42578125" style="95" customWidth="1"/>
    <col min="3080" max="3328" width="9.140625" style="95"/>
    <col min="3329" max="3329" width="3.85546875" style="95" customWidth="1"/>
    <col min="3330" max="3330" width="16.5703125" style="95" customWidth="1"/>
    <col min="3331" max="3331" width="9.140625" style="95"/>
    <col min="3332" max="3332" width="10.42578125" style="95" customWidth="1"/>
    <col min="3333" max="3334" width="9.140625" style="95"/>
    <col min="3335" max="3335" width="8.42578125" style="95" customWidth="1"/>
    <col min="3336" max="3584" width="9.140625" style="95"/>
    <col min="3585" max="3585" width="3.85546875" style="95" customWidth="1"/>
    <col min="3586" max="3586" width="16.5703125" style="95" customWidth="1"/>
    <col min="3587" max="3587" width="9.140625" style="95"/>
    <col min="3588" max="3588" width="10.42578125" style="95" customWidth="1"/>
    <col min="3589" max="3590" width="9.140625" style="95"/>
    <col min="3591" max="3591" width="8.42578125" style="95" customWidth="1"/>
    <col min="3592" max="3840" width="9.140625" style="95"/>
    <col min="3841" max="3841" width="3.85546875" style="95" customWidth="1"/>
    <col min="3842" max="3842" width="16.5703125" style="95" customWidth="1"/>
    <col min="3843" max="3843" width="9.140625" style="95"/>
    <col min="3844" max="3844" width="10.42578125" style="95" customWidth="1"/>
    <col min="3845" max="3846" width="9.140625" style="95"/>
    <col min="3847" max="3847" width="8.42578125" style="95" customWidth="1"/>
    <col min="3848" max="4096" width="9.140625" style="95"/>
    <col min="4097" max="4097" width="3.85546875" style="95" customWidth="1"/>
    <col min="4098" max="4098" width="16.5703125" style="95" customWidth="1"/>
    <col min="4099" max="4099" width="9.140625" style="95"/>
    <col min="4100" max="4100" width="10.42578125" style="95" customWidth="1"/>
    <col min="4101" max="4102" width="9.140625" style="95"/>
    <col min="4103" max="4103" width="8.42578125" style="95" customWidth="1"/>
    <col min="4104" max="4352" width="9.140625" style="95"/>
    <col min="4353" max="4353" width="3.85546875" style="95" customWidth="1"/>
    <col min="4354" max="4354" width="16.5703125" style="95" customWidth="1"/>
    <col min="4355" max="4355" width="9.140625" style="95"/>
    <col min="4356" max="4356" width="10.42578125" style="95" customWidth="1"/>
    <col min="4357" max="4358" width="9.140625" style="95"/>
    <col min="4359" max="4359" width="8.42578125" style="95" customWidth="1"/>
    <col min="4360" max="4608" width="9.140625" style="95"/>
    <col min="4609" max="4609" width="3.85546875" style="95" customWidth="1"/>
    <col min="4610" max="4610" width="16.5703125" style="95" customWidth="1"/>
    <col min="4611" max="4611" width="9.140625" style="95"/>
    <col min="4612" max="4612" width="10.42578125" style="95" customWidth="1"/>
    <col min="4613" max="4614" width="9.140625" style="95"/>
    <col min="4615" max="4615" width="8.42578125" style="95" customWidth="1"/>
    <col min="4616" max="4864" width="9.140625" style="95"/>
    <col min="4865" max="4865" width="3.85546875" style="95" customWidth="1"/>
    <col min="4866" max="4866" width="16.5703125" style="95" customWidth="1"/>
    <col min="4867" max="4867" width="9.140625" style="95"/>
    <col min="4868" max="4868" width="10.42578125" style="95" customWidth="1"/>
    <col min="4869" max="4870" width="9.140625" style="95"/>
    <col min="4871" max="4871" width="8.42578125" style="95" customWidth="1"/>
    <col min="4872" max="5120" width="9.140625" style="95"/>
    <col min="5121" max="5121" width="3.85546875" style="95" customWidth="1"/>
    <col min="5122" max="5122" width="16.5703125" style="95" customWidth="1"/>
    <col min="5123" max="5123" width="9.140625" style="95"/>
    <col min="5124" max="5124" width="10.42578125" style="95" customWidth="1"/>
    <col min="5125" max="5126" width="9.140625" style="95"/>
    <col min="5127" max="5127" width="8.42578125" style="95" customWidth="1"/>
    <col min="5128" max="5376" width="9.140625" style="95"/>
    <col min="5377" max="5377" width="3.85546875" style="95" customWidth="1"/>
    <col min="5378" max="5378" width="16.5703125" style="95" customWidth="1"/>
    <col min="5379" max="5379" width="9.140625" style="95"/>
    <col min="5380" max="5380" width="10.42578125" style="95" customWidth="1"/>
    <col min="5381" max="5382" width="9.140625" style="95"/>
    <col min="5383" max="5383" width="8.42578125" style="95" customWidth="1"/>
    <col min="5384" max="5632" width="9.140625" style="95"/>
    <col min="5633" max="5633" width="3.85546875" style="95" customWidth="1"/>
    <col min="5634" max="5634" width="16.5703125" style="95" customWidth="1"/>
    <col min="5635" max="5635" width="9.140625" style="95"/>
    <col min="5636" max="5636" width="10.42578125" style="95" customWidth="1"/>
    <col min="5637" max="5638" width="9.140625" style="95"/>
    <col min="5639" max="5639" width="8.42578125" style="95" customWidth="1"/>
    <col min="5640" max="5888" width="9.140625" style="95"/>
    <col min="5889" max="5889" width="3.85546875" style="95" customWidth="1"/>
    <col min="5890" max="5890" width="16.5703125" style="95" customWidth="1"/>
    <col min="5891" max="5891" width="9.140625" style="95"/>
    <col min="5892" max="5892" width="10.42578125" style="95" customWidth="1"/>
    <col min="5893" max="5894" width="9.140625" style="95"/>
    <col min="5895" max="5895" width="8.42578125" style="95" customWidth="1"/>
    <col min="5896" max="6144" width="9.140625" style="95"/>
    <col min="6145" max="6145" width="3.85546875" style="95" customWidth="1"/>
    <col min="6146" max="6146" width="16.5703125" style="95" customWidth="1"/>
    <col min="6147" max="6147" width="9.140625" style="95"/>
    <col min="6148" max="6148" width="10.42578125" style="95" customWidth="1"/>
    <col min="6149" max="6150" width="9.140625" style="95"/>
    <col min="6151" max="6151" width="8.42578125" style="95" customWidth="1"/>
    <col min="6152" max="6400" width="9.140625" style="95"/>
    <col min="6401" max="6401" width="3.85546875" style="95" customWidth="1"/>
    <col min="6402" max="6402" width="16.5703125" style="95" customWidth="1"/>
    <col min="6403" max="6403" width="9.140625" style="95"/>
    <col min="6404" max="6404" width="10.42578125" style="95" customWidth="1"/>
    <col min="6405" max="6406" width="9.140625" style="95"/>
    <col min="6407" max="6407" width="8.42578125" style="95" customWidth="1"/>
    <col min="6408" max="6656" width="9.140625" style="95"/>
    <col min="6657" max="6657" width="3.85546875" style="95" customWidth="1"/>
    <col min="6658" max="6658" width="16.5703125" style="95" customWidth="1"/>
    <col min="6659" max="6659" width="9.140625" style="95"/>
    <col min="6660" max="6660" width="10.42578125" style="95" customWidth="1"/>
    <col min="6661" max="6662" width="9.140625" style="95"/>
    <col min="6663" max="6663" width="8.42578125" style="95" customWidth="1"/>
    <col min="6664" max="6912" width="9.140625" style="95"/>
    <col min="6913" max="6913" width="3.85546875" style="95" customWidth="1"/>
    <col min="6914" max="6914" width="16.5703125" style="95" customWidth="1"/>
    <col min="6915" max="6915" width="9.140625" style="95"/>
    <col min="6916" max="6916" width="10.42578125" style="95" customWidth="1"/>
    <col min="6917" max="6918" width="9.140625" style="95"/>
    <col min="6919" max="6919" width="8.42578125" style="95" customWidth="1"/>
    <col min="6920" max="7168" width="9.140625" style="95"/>
    <col min="7169" max="7169" width="3.85546875" style="95" customWidth="1"/>
    <col min="7170" max="7170" width="16.5703125" style="95" customWidth="1"/>
    <col min="7171" max="7171" width="9.140625" style="95"/>
    <col min="7172" max="7172" width="10.42578125" style="95" customWidth="1"/>
    <col min="7173" max="7174" width="9.140625" style="95"/>
    <col min="7175" max="7175" width="8.42578125" style="95" customWidth="1"/>
    <col min="7176" max="7424" width="9.140625" style="95"/>
    <col min="7425" max="7425" width="3.85546875" style="95" customWidth="1"/>
    <col min="7426" max="7426" width="16.5703125" style="95" customWidth="1"/>
    <col min="7427" max="7427" width="9.140625" style="95"/>
    <col min="7428" max="7428" width="10.42578125" style="95" customWidth="1"/>
    <col min="7429" max="7430" width="9.140625" style="95"/>
    <col min="7431" max="7431" width="8.42578125" style="95" customWidth="1"/>
    <col min="7432" max="7680" width="9.140625" style="95"/>
    <col min="7681" max="7681" width="3.85546875" style="95" customWidth="1"/>
    <col min="7682" max="7682" width="16.5703125" style="95" customWidth="1"/>
    <col min="7683" max="7683" width="9.140625" style="95"/>
    <col min="7684" max="7684" width="10.42578125" style="95" customWidth="1"/>
    <col min="7685" max="7686" width="9.140625" style="95"/>
    <col min="7687" max="7687" width="8.42578125" style="95" customWidth="1"/>
    <col min="7688" max="7936" width="9.140625" style="95"/>
    <col min="7937" max="7937" width="3.85546875" style="95" customWidth="1"/>
    <col min="7938" max="7938" width="16.5703125" style="95" customWidth="1"/>
    <col min="7939" max="7939" width="9.140625" style="95"/>
    <col min="7940" max="7940" width="10.42578125" style="95" customWidth="1"/>
    <col min="7941" max="7942" width="9.140625" style="95"/>
    <col min="7943" max="7943" width="8.42578125" style="95" customWidth="1"/>
    <col min="7944" max="8192" width="9.140625" style="95"/>
    <col min="8193" max="8193" width="3.85546875" style="95" customWidth="1"/>
    <col min="8194" max="8194" width="16.5703125" style="95" customWidth="1"/>
    <col min="8195" max="8195" width="9.140625" style="95"/>
    <col min="8196" max="8196" width="10.42578125" style="95" customWidth="1"/>
    <col min="8197" max="8198" width="9.140625" style="95"/>
    <col min="8199" max="8199" width="8.42578125" style="95" customWidth="1"/>
    <col min="8200" max="8448" width="9.140625" style="95"/>
    <col min="8449" max="8449" width="3.85546875" style="95" customWidth="1"/>
    <col min="8450" max="8450" width="16.5703125" style="95" customWidth="1"/>
    <col min="8451" max="8451" width="9.140625" style="95"/>
    <col min="8452" max="8452" width="10.42578125" style="95" customWidth="1"/>
    <col min="8453" max="8454" width="9.140625" style="95"/>
    <col min="8455" max="8455" width="8.42578125" style="95" customWidth="1"/>
    <col min="8456" max="8704" width="9.140625" style="95"/>
    <col min="8705" max="8705" width="3.85546875" style="95" customWidth="1"/>
    <col min="8706" max="8706" width="16.5703125" style="95" customWidth="1"/>
    <col min="8707" max="8707" width="9.140625" style="95"/>
    <col min="8708" max="8708" width="10.42578125" style="95" customWidth="1"/>
    <col min="8709" max="8710" width="9.140625" style="95"/>
    <col min="8711" max="8711" width="8.42578125" style="95" customWidth="1"/>
    <col min="8712" max="8960" width="9.140625" style="95"/>
    <col min="8961" max="8961" width="3.85546875" style="95" customWidth="1"/>
    <col min="8962" max="8962" width="16.5703125" style="95" customWidth="1"/>
    <col min="8963" max="8963" width="9.140625" style="95"/>
    <col min="8964" max="8964" width="10.42578125" style="95" customWidth="1"/>
    <col min="8965" max="8966" width="9.140625" style="95"/>
    <col min="8967" max="8967" width="8.42578125" style="95" customWidth="1"/>
    <col min="8968" max="9216" width="9.140625" style="95"/>
    <col min="9217" max="9217" width="3.85546875" style="95" customWidth="1"/>
    <col min="9218" max="9218" width="16.5703125" style="95" customWidth="1"/>
    <col min="9219" max="9219" width="9.140625" style="95"/>
    <col min="9220" max="9220" width="10.42578125" style="95" customWidth="1"/>
    <col min="9221" max="9222" width="9.140625" style="95"/>
    <col min="9223" max="9223" width="8.42578125" style="95" customWidth="1"/>
    <col min="9224" max="9472" width="9.140625" style="95"/>
    <col min="9473" max="9473" width="3.85546875" style="95" customWidth="1"/>
    <col min="9474" max="9474" width="16.5703125" style="95" customWidth="1"/>
    <col min="9475" max="9475" width="9.140625" style="95"/>
    <col min="9476" max="9476" width="10.42578125" style="95" customWidth="1"/>
    <col min="9477" max="9478" width="9.140625" style="95"/>
    <col min="9479" max="9479" width="8.42578125" style="95" customWidth="1"/>
    <col min="9480" max="9728" width="9.140625" style="95"/>
    <col min="9729" max="9729" width="3.85546875" style="95" customWidth="1"/>
    <col min="9730" max="9730" width="16.5703125" style="95" customWidth="1"/>
    <col min="9731" max="9731" width="9.140625" style="95"/>
    <col min="9732" max="9732" width="10.42578125" style="95" customWidth="1"/>
    <col min="9733" max="9734" width="9.140625" style="95"/>
    <col min="9735" max="9735" width="8.42578125" style="95" customWidth="1"/>
    <col min="9736" max="9984" width="9.140625" style="95"/>
    <col min="9985" max="9985" width="3.85546875" style="95" customWidth="1"/>
    <col min="9986" max="9986" width="16.5703125" style="95" customWidth="1"/>
    <col min="9987" max="9987" width="9.140625" style="95"/>
    <col min="9988" max="9988" width="10.42578125" style="95" customWidth="1"/>
    <col min="9989" max="9990" width="9.140625" style="95"/>
    <col min="9991" max="9991" width="8.42578125" style="95" customWidth="1"/>
    <col min="9992" max="10240" width="9.140625" style="95"/>
    <col min="10241" max="10241" width="3.85546875" style="95" customWidth="1"/>
    <col min="10242" max="10242" width="16.5703125" style="95" customWidth="1"/>
    <col min="10243" max="10243" width="9.140625" style="95"/>
    <col min="10244" max="10244" width="10.42578125" style="95" customWidth="1"/>
    <col min="10245" max="10246" width="9.140625" style="95"/>
    <col min="10247" max="10247" width="8.42578125" style="95" customWidth="1"/>
    <col min="10248" max="10496" width="9.140625" style="95"/>
    <col min="10497" max="10497" width="3.85546875" style="95" customWidth="1"/>
    <col min="10498" max="10498" width="16.5703125" style="95" customWidth="1"/>
    <col min="10499" max="10499" width="9.140625" style="95"/>
    <col min="10500" max="10500" width="10.42578125" style="95" customWidth="1"/>
    <col min="10501" max="10502" width="9.140625" style="95"/>
    <col min="10503" max="10503" width="8.42578125" style="95" customWidth="1"/>
    <col min="10504" max="10752" width="9.140625" style="95"/>
    <col min="10753" max="10753" width="3.85546875" style="95" customWidth="1"/>
    <col min="10754" max="10754" width="16.5703125" style="95" customWidth="1"/>
    <col min="10755" max="10755" width="9.140625" style="95"/>
    <col min="10756" max="10756" width="10.42578125" style="95" customWidth="1"/>
    <col min="10757" max="10758" width="9.140625" style="95"/>
    <col min="10759" max="10759" width="8.42578125" style="95" customWidth="1"/>
    <col min="10760" max="11008" width="9.140625" style="95"/>
    <col min="11009" max="11009" width="3.85546875" style="95" customWidth="1"/>
    <col min="11010" max="11010" width="16.5703125" style="95" customWidth="1"/>
    <col min="11011" max="11011" width="9.140625" style="95"/>
    <col min="11012" max="11012" width="10.42578125" style="95" customWidth="1"/>
    <col min="11013" max="11014" width="9.140625" style="95"/>
    <col min="11015" max="11015" width="8.42578125" style="95" customWidth="1"/>
    <col min="11016" max="11264" width="9.140625" style="95"/>
    <col min="11265" max="11265" width="3.85546875" style="95" customWidth="1"/>
    <col min="11266" max="11266" width="16.5703125" style="95" customWidth="1"/>
    <col min="11267" max="11267" width="9.140625" style="95"/>
    <col min="11268" max="11268" width="10.42578125" style="95" customWidth="1"/>
    <col min="11269" max="11270" width="9.140625" style="95"/>
    <col min="11271" max="11271" width="8.42578125" style="95" customWidth="1"/>
    <col min="11272" max="11520" width="9.140625" style="95"/>
    <col min="11521" max="11521" width="3.85546875" style="95" customWidth="1"/>
    <col min="11522" max="11522" width="16.5703125" style="95" customWidth="1"/>
    <col min="11523" max="11523" width="9.140625" style="95"/>
    <col min="11524" max="11524" width="10.42578125" style="95" customWidth="1"/>
    <col min="11525" max="11526" width="9.140625" style="95"/>
    <col min="11527" max="11527" width="8.42578125" style="95" customWidth="1"/>
    <col min="11528" max="11776" width="9.140625" style="95"/>
    <col min="11777" max="11777" width="3.85546875" style="95" customWidth="1"/>
    <col min="11778" max="11778" width="16.5703125" style="95" customWidth="1"/>
    <col min="11779" max="11779" width="9.140625" style="95"/>
    <col min="11780" max="11780" width="10.42578125" style="95" customWidth="1"/>
    <col min="11781" max="11782" width="9.140625" style="95"/>
    <col min="11783" max="11783" width="8.42578125" style="95" customWidth="1"/>
    <col min="11784" max="12032" width="9.140625" style="95"/>
    <col min="12033" max="12033" width="3.85546875" style="95" customWidth="1"/>
    <col min="12034" max="12034" width="16.5703125" style="95" customWidth="1"/>
    <col min="12035" max="12035" width="9.140625" style="95"/>
    <col min="12036" max="12036" width="10.42578125" style="95" customWidth="1"/>
    <col min="12037" max="12038" width="9.140625" style="95"/>
    <col min="12039" max="12039" width="8.42578125" style="95" customWidth="1"/>
    <col min="12040" max="12288" width="9.140625" style="95"/>
    <col min="12289" max="12289" width="3.85546875" style="95" customWidth="1"/>
    <col min="12290" max="12290" width="16.5703125" style="95" customWidth="1"/>
    <col min="12291" max="12291" width="9.140625" style="95"/>
    <col min="12292" max="12292" width="10.42578125" style="95" customWidth="1"/>
    <col min="12293" max="12294" width="9.140625" style="95"/>
    <col min="12295" max="12295" width="8.42578125" style="95" customWidth="1"/>
    <col min="12296" max="12544" width="9.140625" style="95"/>
    <col min="12545" max="12545" width="3.85546875" style="95" customWidth="1"/>
    <col min="12546" max="12546" width="16.5703125" style="95" customWidth="1"/>
    <col min="12547" max="12547" width="9.140625" style="95"/>
    <col min="12548" max="12548" width="10.42578125" style="95" customWidth="1"/>
    <col min="12549" max="12550" width="9.140625" style="95"/>
    <col min="12551" max="12551" width="8.42578125" style="95" customWidth="1"/>
    <col min="12552" max="12800" width="9.140625" style="95"/>
    <col min="12801" max="12801" width="3.85546875" style="95" customWidth="1"/>
    <col min="12802" max="12802" width="16.5703125" style="95" customWidth="1"/>
    <col min="12803" max="12803" width="9.140625" style="95"/>
    <col min="12804" max="12804" width="10.42578125" style="95" customWidth="1"/>
    <col min="12805" max="12806" width="9.140625" style="95"/>
    <col min="12807" max="12807" width="8.42578125" style="95" customWidth="1"/>
    <col min="12808" max="13056" width="9.140625" style="95"/>
    <col min="13057" max="13057" width="3.85546875" style="95" customWidth="1"/>
    <col min="13058" max="13058" width="16.5703125" style="95" customWidth="1"/>
    <col min="13059" max="13059" width="9.140625" style="95"/>
    <col min="13060" max="13060" width="10.42578125" style="95" customWidth="1"/>
    <col min="13061" max="13062" width="9.140625" style="95"/>
    <col min="13063" max="13063" width="8.42578125" style="95" customWidth="1"/>
    <col min="13064" max="13312" width="9.140625" style="95"/>
    <col min="13313" max="13313" width="3.85546875" style="95" customWidth="1"/>
    <col min="13314" max="13314" width="16.5703125" style="95" customWidth="1"/>
    <col min="13315" max="13315" width="9.140625" style="95"/>
    <col min="13316" max="13316" width="10.42578125" style="95" customWidth="1"/>
    <col min="13317" max="13318" width="9.140625" style="95"/>
    <col min="13319" max="13319" width="8.42578125" style="95" customWidth="1"/>
    <col min="13320" max="13568" width="9.140625" style="95"/>
    <col min="13569" max="13569" width="3.85546875" style="95" customWidth="1"/>
    <col min="13570" max="13570" width="16.5703125" style="95" customWidth="1"/>
    <col min="13571" max="13571" width="9.140625" style="95"/>
    <col min="13572" max="13572" width="10.42578125" style="95" customWidth="1"/>
    <col min="13573" max="13574" width="9.140625" style="95"/>
    <col min="13575" max="13575" width="8.42578125" style="95" customWidth="1"/>
    <col min="13576" max="13824" width="9.140625" style="95"/>
    <col min="13825" max="13825" width="3.85546875" style="95" customWidth="1"/>
    <col min="13826" max="13826" width="16.5703125" style="95" customWidth="1"/>
    <col min="13827" max="13827" width="9.140625" style="95"/>
    <col min="13828" max="13828" width="10.42578125" style="95" customWidth="1"/>
    <col min="13829" max="13830" width="9.140625" style="95"/>
    <col min="13831" max="13831" width="8.42578125" style="95" customWidth="1"/>
    <col min="13832" max="14080" width="9.140625" style="95"/>
    <col min="14081" max="14081" width="3.85546875" style="95" customWidth="1"/>
    <col min="14082" max="14082" width="16.5703125" style="95" customWidth="1"/>
    <col min="14083" max="14083" width="9.140625" style="95"/>
    <col min="14084" max="14084" width="10.42578125" style="95" customWidth="1"/>
    <col min="14085" max="14086" width="9.140625" style="95"/>
    <col min="14087" max="14087" width="8.42578125" style="95" customWidth="1"/>
    <col min="14088" max="14336" width="9.140625" style="95"/>
    <col min="14337" max="14337" width="3.85546875" style="95" customWidth="1"/>
    <col min="14338" max="14338" width="16.5703125" style="95" customWidth="1"/>
    <col min="14339" max="14339" width="9.140625" style="95"/>
    <col min="14340" max="14340" width="10.42578125" style="95" customWidth="1"/>
    <col min="14341" max="14342" width="9.140625" style="95"/>
    <col min="14343" max="14343" width="8.42578125" style="95" customWidth="1"/>
    <col min="14344" max="14592" width="9.140625" style="95"/>
    <col min="14593" max="14593" width="3.85546875" style="95" customWidth="1"/>
    <col min="14594" max="14594" width="16.5703125" style="95" customWidth="1"/>
    <col min="14595" max="14595" width="9.140625" style="95"/>
    <col min="14596" max="14596" width="10.42578125" style="95" customWidth="1"/>
    <col min="14597" max="14598" width="9.140625" style="95"/>
    <col min="14599" max="14599" width="8.42578125" style="95" customWidth="1"/>
    <col min="14600" max="14848" width="9.140625" style="95"/>
    <col min="14849" max="14849" width="3.85546875" style="95" customWidth="1"/>
    <col min="14850" max="14850" width="16.5703125" style="95" customWidth="1"/>
    <col min="14851" max="14851" width="9.140625" style="95"/>
    <col min="14852" max="14852" width="10.42578125" style="95" customWidth="1"/>
    <col min="14853" max="14854" width="9.140625" style="95"/>
    <col min="14855" max="14855" width="8.42578125" style="95" customWidth="1"/>
    <col min="14856" max="15104" width="9.140625" style="95"/>
    <col min="15105" max="15105" width="3.85546875" style="95" customWidth="1"/>
    <col min="15106" max="15106" width="16.5703125" style="95" customWidth="1"/>
    <col min="15107" max="15107" width="9.140625" style="95"/>
    <col min="15108" max="15108" width="10.42578125" style="95" customWidth="1"/>
    <col min="15109" max="15110" width="9.140625" style="95"/>
    <col min="15111" max="15111" width="8.42578125" style="95" customWidth="1"/>
    <col min="15112" max="15360" width="9.140625" style="95"/>
    <col min="15361" max="15361" width="3.85546875" style="95" customWidth="1"/>
    <col min="15362" max="15362" width="16.5703125" style="95" customWidth="1"/>
    <col min="15363" max="15363" width="9.140625" style="95"/>
    <col min="15364" max="15364" width="10.42578125" style="95" customWidth="1"/>
    <col min="15365" max="15366" width="9.140625" style="95"/>
    <col min="15367" max="15367" width="8.42578125" style="95" customWidth="1"/>
    <col min="15368" max="15616" width="9.140625" style="95"/>
    <col min="15617" max="15617" width="3.85546875" style="95" customWidth="1"/>
    <col min="15618" max="15618" width="16.5703125" style="95" customWidth="1"/>
    <col min="15619" max="15619" width="9.140625" style="95"/>
    <col min="15620" max="15620" width="10.42578125" style="95" customWidth="1"/>
    <col min="15621" max="15622" width="9.140625" style="95"/>
    <col min="15623" max="15623" width="8.42578125" style="95" customWidth="1"/>
    <col min="15624" max="15872" width="9.140625" style="95"/>
    <col min="15873" max="15873" width="3.85546875" style="95" customWidth="1"/>
    <col min="15874" max="15874" width="16.5703125" style="95" customWidth="1"/>
    <col min="15875" max="15875" width="9.140625" style="95"/>
    <col min="15876" max="15876" width="10.42578125" style="95" customWidth="1"/>
    <col min="15877" max="15878" width="9.140625" style="95"/>
    <col min="15879" max="15879" width="8.42578125" style="95" customWidth="1"/>
    <col min="15880" max="16128" width="9.140625" style="95"/>
    <col min="16129" max="16129" width="3.85546875" style="95" customWidth="1"/>
    <col min="16130" max="16130" width="16.5703125" style="95" customWidth="1"/>
    <col min="16131" max="16131" width="9.140625" style="95"/>
    <col min="16132" max="16132" width="10.42578125" style="95" customWidth="1"/>
    <col min="16133" max="16134" width="9.140625" style="95"/>
    <col min="16135" max="16135" width="8.42578125" style="95" customWidth="1"/>
    <col min="16136" max="16384" width="9.140625" style="95"/>
  </cols>
  <sheetData>
    <row r="1" spans="1:18" ht="91.5" customHeight="1" x14ac:dyDescent="0.25">
      <c r="A1" s="153"/>
      <c r="B1" s="154"/>
      <c r="C1" s="154"/>
      <c r="D1" s="154"/>
      <c r="E1" s="154"/>
      <c r="F1" s="154"/>
      <c r="G1" s="154"/>
      <c r="H1" s="180" t="s">
        <v>1459</v>
      </c>
      <c r="I1" s="180"/>
    </row>
    <row r="2" spans="1:18" x14ac:dyDescent="0.25">
      <c r="E2" s="96" t="s">
        <v>1201</v>
      </c>
    </row>
    <row r="3" spans="1:18" ht="19.5" x14ac:dyDescent="0.25">
      <c r="B3" s="181" t="s">
        <v>1202</v>
      </c>
      <c r="C3" s="181"/>
      <c r="D3" s="181"/>
      <c r="E3" s="181"/>
      <c r="F3" s="181"/>
      <c r="G3" s="181"/>
      <c r="H3" s="181"/>
      <c r="I3" s="181"/>
    </row>
    <row r="4" spans="1:18" x14ac:dyDescent="0.25">
      <c r="A4" s="97"/>
      <c r="B4" s="97"/>
      <c r="C4" s="97"/>
      <c r="D4" s="97"/>
      <c r="E4" s="97"/>
      <c r="F4" s="97"/>
      <c r="G4" s="97"/>
      <c r="H4" s="97"/>
      <c r="I4" s="97"/>
    </row>
    <row r="5" spans="1:18" ht="18" x14ac:dyDescent="0.25">
      <c r="B5" s="178" t="s">
        <v>1203</v>
      </c>
      <c r="C5" s="178"/>
      <c r="D5" s="178"/>
      <c r="E5" s="178"/>
      <c r="F5" s="178"/>
      <c r="G5" s="178"/>
      <c r="H5" s="178"/>
      <c r="I5" s="178"/>
    </row>
    <row r="6" spans="1:18" ht="18" x14ac:dyDescent="0.25">
      <c r="B6" s="98"/>
      <c r="C6" s="98"/>
      <c r="D6" s="98"/>
      <c r="E6" s="98"/>
      <c r="F6" s="98"/>
      <c r="G6" s="98"/>
      <c r="H6" s="98"/>
      <c r="I6" s="98"/>
      <c r="N6" s="99"/>
      <c r="Q6" s="97"/>
    </row>
    <row r="7" spans="1:18" ht="28.5" x14ac:dyDescent="0.25">
      <c r="A7" s="100" t="s">
        <v>305</v>
      </c>
      <c r="B7" s="100" t="s">
        <v>306</v>
      </c>
      <c r="C7" s="100" t="s">
        <v>1204</v>
      </c>
      <c r="D7" s="101" t="s">
        <v>1205</v>
      </c>
      <c r="E7" s="100" t="s">
        <v>307</v>
      </c>
      <c r="F7" s="100" t="s">
        <v>1206</v>
      </c>
      <c r="G7" s="100" t="s">
        <v>1207</v>
      </c>
      <c r="H7" s="100" t="s">
        <v>1208</v>
      </c>
      <c r="I7" s="100" t="s">
        <v>1209</v>
      </c>
      <c r="N7" s="99"/>
      <c r="Q7" s="97"/>
    </row>
    <row r="8" spans="1:18" s="105" customFormat="1" ht="12.75" x14ac:dyDescent="0.25">
      <c r="A8" s="102">
        <v>1</v>
      </c>
      <c r="B8" s="102" t="s">
        <v>1210</v>
      </c>
      <c r="C8" s="102">
        <v>2008</v>
      </c>
      <c r="D8" s="103" t="s">
        <v>1211</v>
      </c>
      <c r="E8" s="102">
        <v>1</v>
      </c>
      <c r="F8" s="103">
        <v>0</v>
      </c>
      <c r="G8" s="104">
        <v>0</v>
      </c>
      <c r="H8" s="104">
        <v>0</v>
      </c>
      <c r="I8" s="104">
        <v>0</v>
      </c>
      <c r="N8" s="106"/>
      <c r="Q8" s="107"/>
    </row>
    <row r="9" spans="1:18" s="105" customFormat="1" ht="12.75" x14ac:dyDescent="0.25">
      <c r="A9" s="102">
        <v>2</v>
      </c>
      <c r="B9" s="102" t="s">
        <v>1210</v>
      </c>
      <c r="C9" s="102">
        <v>2018</v>
      </c>
      <c r="D9" s="103" t="s">
        <v>1212</v>
      </c>
      <c r="E9" s="105">
        <v>1</v>
      </c>
      <c r="F9" s="103">
        <v>3</v>
      </c>
      <c r="G9" s="104">
        <v>19872</v>
      </c>
      <c r="H9" s="104">
        <v>13248</v>
      </c>
      <c r="I9" s="104">
        <v>6624</v>
      </c>
      <c r="N9" s="106"/>
      <c r="Q9" s="107"/>
    </row>
    <row r="10" spans="1:18" s="105" customFormat="1" x14ac:dyDescent="0.25">
      <c r="A10" s="108"/>
      <c r="B10" s="109" t="s">
        <v>289</v>
      </c>
      <c r="C10" s="108"/>
      <c r="D10" s="108"/>
      <c r="E10" s="108">
        <f>SUM(E8:E9)</f>
        <v>2</v>
      </c>
      <c r="F10" s="108"/>
      <c r="G10" s="110"/>
      <c r="H10" s="108"/>
      <c r="I10" s="110">
        <v>6624</v>
      </c>
      <c r="N10" s="106"/>
      <c r="Q10" s="107"/>
    </row>
    <row r="11" spans="1:18" ht="18" x14ac:dyDescent="0.25">
      <c r="A11" s="182"/>
      <c r="B11" s="182"/>
      <c r="C11" s="182"/>
      <c r="D11" s="182"/>
      <c r="E11" s="182"/>
      <c r="F11" s="182"/>
      <c r="G11" s="182"/>
      <c r="H11" s="182"/>
      <c r="I11" s="182"/>
      <c r="N11" s="99"/>
      <c r="Q11" s="97"/>
    </row>
    <row r="12" spans="1:18" x14ac:dyDescent="0.25">
      <c r="A12" s="97"/>
      <c r="B12" s="97"/>
      <c r="C12" s="97"/>
      <c r="D12" s="97"/>
      <c r="E12" s="97"/>
      <c r="F12" s="97"/>
      <c r="G12" s="111"/>
      <c r="H12" s="97"/>
      <c r="I12" s="111"/>
    </row>
    <row r="13" spans="1:18" s="98" customFormat="1" ht="18" x14ac:dyDescent="0.25">
      <c r="A13" s="112"/>
      <c r="B13" s="183" t="s">
        <v>1213</v>
      </c>
      <c r="C13" s="183"/>
      <c r="D13" s="183"/>
      <c r="E13" s="183"/>
      <c r="F13" s="183"/>
      <c r="G13" s="183"/>
      <c r="H13" s="183"/>
      <c r="I13" s="183"/>
    </row>
    <row r="14" spans="1:18" ht="18" x14ac:dyDescent="0.25">
      <c r="A14" s="97"/>
      <c r="B14" s="112"/>
      <c r="C14" s="112"/>
      <c r="D14" s="112"/>
      <c r="E14" s="112"/>
      <c r="F14" s="112"/>
      <c r="G14" s="112"/>
      <c r="H14" s="112"/>
      <c r="I14" s="112"/>
    </row>
    <row r="15" spans="1:18" ht="28.5" x14ac:dyDescent="0.25">
      <c r="A15" s="100" t="s">
        <v>305</v>
      </c>
      <c r="B15" s="100" t="s">
        <v>306</v>
      </c>
      <c r="C15" s="100" t="s">
        <v>1204</v>
      </c>
      <c r="D15" s="101" t="s">
        <v>1205</v>
      </c>
      <c r="E15" s="100" t="s">
        <v>307</v>
      </c>
      <c r="F15" s="100" t="s">
        <v>1206</v>
      </c>
      <c r="G15" s="100" t="s">
        <v>1207</v>
      </c>
      <c r="H15" s="100" t="s">
        <v>1208</v>
      </c>
      <c r="I15" s="100" t="s">
        <v>1209</v>
      </c>
      <c r="P15" s="184"/>
      <c r="Q15" s="184"/>
      <c r="R15" s="184"/>
    </row>
    <row r="16" spans="1:18" s="105" customFormat="1" ht="12.75" x14ac:dyDescent="0.25">
      <c r="A16" s="113">
        <v>1</v>
      </c>
      <c r="B16" s="102" t="s">
        <v>310</v>
      </c>
      <c r="C16" s="102">
        <v>1979</v>
      </c>
      <c r="D16" s="103" t="s">
        <v>1214</v>
      </c>
      <c r="E16" s="102">
        <v>10</v>
      </c>
      <c r="F16" s="103">
        <v>0</v>
      </c>
      <c r="G16" s="102">
        <v>0</v>
      </c>
      <c r="H16" s="102">
        <v>0</v>
      </c>
      <c r="I16" s="103">
        <v>0</v>
      </c>
      <c r="N16" s="185"/>
      <c r="O16" s="185"/>
      <c r="P16" s="184"/>
      <c r="Q16" s="184"/>
      <c r="R16" s="184"/>
    </row>
    <row r="17" spans="1:18" s="105" customFormat="1" x14ac:dyDescent="0.25">
      <c r="A17" s="113"/>
      <c r="B17" s="109" t="s">
        <v>289</v>
      </c>
      <c r="C17" s="102"/>
      <c r="D17" s="102"/>
      <c r="E17" s="102">
        <f>SUM(E16:E16)</f>
        <v>10</v>
      </c>
      <c r="F17" s="103"/>
      <c r="G17" s="102"/>
      <c r="H17" s="102"/>
      <c r="I17" s="103">
        <v>0</v>
      </c>
      <c r="N17" s="185"/>
      <c r="O17" s="185"/>
      <c r="P17" s="184"/>
      <c r="Q17" s="184"/>
      <c r="R17" s="184"/>
    </row>
    <row r="18" spans="1:18" x14ac:dyDescent="0.25">
      <c r="P18" s="184"/>
      <c r="Q18" s="184"/>
      <c r="R18" s="184"/>
    </row>
    <row r="19" spans="1:18" ht="18" x14ac:dyDescent="0.25">
      <c r="A19" s="186" t="s">
        <v>1215</v>
      </c>
      <c r="B19" s="186"/>
      <c r="C19" s="186"/>
      <c r="D19" s="186"/>
      <c r="E19" s="186"/>
      <c r="F19" s="186"/>
      <c r="G19" s="186"/>
      <c r="H19" s="186"/>
      <c r="I19" s="186"/>
      <c r="P19" s="184"/>
      <c r="Q19" s="184"/>
      <c r="R19" s="184"/>
    </row>
    <row r="20" spans="1:18" ht="28.5" x14ac:dyDescent="0.25">
      <c r="A20" s="100" t="s">
        <v>305</v>
      </c>
      <c r="B20" s="100" t="s">
        <v>306</v>
      </c>
      <c r="C20" s="100" t="s">
        <v>1204</v>
      </c>
      <c r="D20" s="101" t="s">
        <v>1205</v>
      </c>
      <c r="E20" s="100" t="s">
        <v>307</v>
      </c>
      <c r="F20" s="100" t="s">
        <v>1206</v>
      </c>
      <c r="G20" s="100" t="s">
        <v>1207</v>
      </c>
      <c r="H20" s="100" t="s">
        <v>1208</v>
      </c>
      <c r="I20" s="100" t="s">
        <v>1209</v>
      </c>
    </row>
    <row r="21" spans="1:18" s="105" customFormat="1" ht="25.5" x14ac:dyDescent="0.25">
      <c r="A21" s="102">
        <v>1</v>
      </c>
      <c r="B21" s="102" t="s">
        <v>313</v>
      </c>
      <c r="C21" s="102">
        <v>1989</v>
      </c>
      <c r="D21" s="103" t="s">
        <v>1216</v>
      </c>
      <c r="E21" s="102">
        <v>1</v>
      </c>
      <c r="F21" s="103">
        <v>0</v>
      </c>
      <c r="G21" s="90">
        <v>0</v>
      </c>
      <c r="H21" s="104">
        <v>0</v>
      </c>
      <c r="I21" s="104">
        <v>0</v>
      </c>
    </row>
    <row r="22" spans="1:18" x14ac:dyDescent="0.25">
      <c r="A22" s="109"/>
      <c r="B22" s="109" t="s">
        <v>289</v>
      </c>
      <c r="C22" s="109"/>
      <c r="D22" s="109"/>
      <c r="E22" s="114">
        <f>SUM(E21:E21)</f>
        <v>1</v>
      </c>
      <c r="F22" s="109"/>
      <c r="G22" s="115"/>
      <c r="H22" s="115"/>
      <c r="I22" s="115">
        <v>0</v>
      </c>
    </row>
    <row r="23" spans="1:18" ht="15" customHeight="1" x14ac:dyDescent="0.25">
      <c r="A23" s="182"/>
      <c r="B23" s="182"/>
      <c r="C23" s="182"/>
      <c r="D23" s="182"/>
      <c r="E23" s="182"/>
      <c r="F23" s="182"/>
      <c r="G23" s="182"/>
      <c r="H23" s="182"/>
      <c r="I23" s="182"/>
    </row>
    <row r="24" spans="1:18" ht="14.25" customHeight="1" x14ac:dyDescent="0.25">
      <c r="A24" s="178" t="s">
        <v>1217</v>
      </c>
      <c r="B24" s="178"/>
      <c r="C24" s="178"/>
      <c r="D24" s="178"/>
      <c r="E24" s="178"/>
      <c r="F24" s="178"/>
      <c r="G24" s="178"/>
      <c r="H24" s="178"/>
      <c r="I24" s="178"/>
    </row>
    <row r="25" spans="1:18" ht="14.25" customHeight="1" x14ac:dyDescent="0.25">
      <c r="A25" s="178"/>
      <c r="B25" s="178"/>
      <c r="C25" s="178"/>
      <c r="D25" s="178"/>
      <c r="E25" s="178"/>
      <c r="F25" s="178"/>
      <c r="G25" s="178"/>
      <c r="H25" s="178"/>
      <c r="I25" s="178"/>
    </row>
    <row r="27" spans="1:18" ht="28.5" x14ac:dyDescent="0.25">
      <c r="A27" s="100" t="s">
        <v>305</v>
      </c>
      <c r="B27" s="100" t="s">
        <v>306</v>
      </c>
      <c r="C27" s="100" t="s">
        <v>1204</v>
      </c>
      <c r="D27" s="101" t="s">
        <v>1205</v>
      </c>
      <c r="E27" s="100" t="s">
        <v>307</v>
      </c>
      <c r="F27" s="100" t="s">
        <v>1206</v>
      </c>
      <c r="G27" s="100" t="s">
        <v>1207</v>
      </c>
      <c r="H27" s="100" t="s">
        <v>1208</v>
      </c>
      <c r="I27" s="100" t="s">
        <v>1209</v>
      </c>
    </row>
    <row r="28" spans="1:18" s="105" customFormat="1" ht="12.75" x14ac:dyDescent="0.25">
      <c r="A28" s="102">
        <v>1</v>
      </c>
      <c r="B28" s="102" t="s">
        <v>310</v>
      </c>
      <c r="C28" s="102">
        <v>2010</v>
      </c>
      <c r="D28" s="103" t="s">
        <v>1218</v>
      </c>
      <c r="E28" s="102">
        <v>2</v>
      </c>
      <c r="F28" s="103">
        <v>0</v>
      </c>
      <c r="G28" s="116">
        <v>0</v>
      </c>
      <c r="H28" s="116">
        <v>0</v>
      </c>
      <c r="I28" s="110">
        <v>0</v>
      </c>
    </row>
    <row r="29" spans="1:18" s="105" customFormat="1" ht="38.25" x14ac:dyDescent="0.25">
      <c r="A29" s="102">
        <v>2</v>
      </c>
      <c r="B29" s="102" t="s">
        <v>1219</v>
      </c>
      <c r="C29" s="102">
        <v>1999</v>
      </c>
      <c r="D29" s="103" t="s">
        <v>1220</v>
      </c>
      <c r="E29" s="102">
        <v>6</v>
      </c>
      <c r="F29" s="103">
        <v>0</v>
      </c>
      <c r="G29" s="117">
        <v>0</v>
      </c>
      <c r="H29" s="117">
        <v>0</v>
      </c>
      <c r="I29" s="108">
        <v>0</v>
      </c>
    </row>
    <row r="30" spans="1:18" s="105" customFormat="1" ht="12.75" x14ac:dyDescent="0.25">
      <c r="A30" s="102">
        <v>3</v>
      </c>
      <c r="B30" s="102" t="s">
        <v>1210</v>
      </c>
      <c r="C30" s="102">
        <v>2018</v>
      </c>
      <c r="D30" s="103" t="s">
        <v>1221</v>
      </c>
      <c r="E30" s="102">
        <v>1</v>
      </c>
      <c r="F30" s="103">
        <v>2</v>
      </c>
      <c r="G30" s="117">
        <v>0</v>
      </c>
      <c r="H30" s="117">
        <v>0</v>
      </c>
      <c r="I30" s="108">
        <v>0</v>
      </c>
    </row>
    <row r="31" spans="1:18" x14ac:dyDescent="0.25">
      <c r="A31" s="109"/>
      <c r="B31" s="109" t="s">
        <v>289</v>
      </c>
      <c r="C31" s="109"/>
      <c r="D31" s="109"/>
      <c r="E31" s="114">
        <f>SUM(E28:E30)</f>
        <v>9</v>
      </c>
      <c r="F31" s="109"/>
      <c r="G31" s="118"/>
      <c r="H31" s="109"/>
      <c r="I31" s="119">
        <v>0</v>
      </c>
    </row>
    <row r="32" spans="1:18" ht="20.25" hidden="1" customHeight="1" x14ac:dyDescent="0.25"/>
    <row r="33" spans="1:12" hidden="1" x14ac:dyDescent="0.25"/>
    <row r="34" spans="1:12" hidden="1" x14ac:dyDescent="0.25"/>
    <row r="35" spans="1:12" hidden="1" x14ac:dyDescent="0.25"/>
    <row r="36" spans="1:12" hidden="1" x14ac:dyDescent="0.25"/>
    <row r="37" spans="1:12" hidden="1" x14ac:dyDescent="0.25"/>
    <row r="39" spans="1:12" s="105" customFormat="1" ht="12.75" x14ac:dyDescent="0.25">
      <c r="A39" s="178" t="s">
        <v>1222</v>
      </c>
      <c r="B39" s="178"/>
      <c r="C39" s="178"/>
      <c r="D39" s="178"/>
      <c r="E39" s="178"/>
      <c r="F39" s="178"/>
      <c r="G39" s="178"/>
      <c r="H39" s="178"/>
      <c r="I39" s="178"/>
    </row>
    <row r="40" spans="1:12" s="105" customFormat="1" ht="12.75" x14ac:dyDescent="0.25">
      <c r="A40" s="178"/>
      <c r="B40" s="178"/>
      <c r="C40" s="178"/>
      <c r="D40" s="178"/>
      <c r="E40" s="178"/>
      <c r="F40" s="178"/>
      <c r="G40" s="178"/>
      <c r="H40" s="178"/>
      <c r="I40" s="178"/>
    </row>
    <row r="41" spans="1:12" s="105" customFormat="1" ht="28.5" x14ac:dyDescent="0.25">
      <c r="A41" s="100" t="s">
        <v>305</v>
      </c>
      <c r="B41" s="100" t="s">
        <v>306</v>
      </c>
      <c r="C41" s="100" t="s">
        <v>1204</v>
      </c>
      <c r="D41" s="101" t="s">
        <v>1205</v>
      </c>
      <c r="E41" s="100" t="s">
        <v>307</v>
      </c>
      <c r="F41" s="100" t="s">
        <v>1206</v>
      </c>
      <c r="G41" s="100" t="s">
        <v>1207</v>
      </c>
      <c r="H41" s="100" t="s">
        <v>1208</v>
      </c>
      <c r="I41" s="100" t="s">
        <v>1209</v>
      </c>
    </row>
    <row r="42" spans="1:12" s="105" customFormat="1" ht="12.75" x14ac:dyDescent="0.25">
      <c r="A42" s="102">
        <v>1</v>
      </c>
      <c r="B42" s="102" t="s">
        <v>310</v>
      </c>
      <c r="C42" s="102">
        <v>2012</v>
      </c>
      <c r="D42" s="103" t="s">
        <v>1223</v>
      </c>
      <c r="E42" s="102">
        <v>1</v>
      </c>
      <c r="F42" s="103">
        <v>0</v>
      </c>
      <c r="G42" s="116">
        <v>25350</v>
      </c>
      <c r="H42" s="116">
        <v>16900</v>
      </c>
      <c r="I42" s="110">
        <v>8450</v>
      </c>
      <c r="L42" s="107"/>
    </row>
    <row r="43" spans="1:12" ht="17.25" customHeight="1" x14ac:dyDescent="0.25">
      <c r="A43" s="102"/>
      <c r="B43" s="109" t="s">
        <v>289</v>
      </c>
      <c r="C43" s="109"/>
      <c r="D43" s="109"/>
      <c r="E43" s="114">
        <v>1</v>
      </c>
      <c r="F43" s="109"/>
      <c r="G43" s="117"/>
      <c r="H43" s="109"/>
      <c r="I43" s="119">
        <v>8450</v>
      </c>
    </row>
    <row r="45" spans="1:12" ht="14.25" customHeight="1" x14ac:dyDescent="0.25">
      <c r="B45" s="178" t="s">
        <v>1224</v>
      </c>
      <c r="C45" s="178"/>
      <c r="D45" s="178"/>
      <c r="E45" s="178"/>
      <c r="F45" s="178"/>
      <c r="G45" s="178"/>
      <c r="H45" s="178"/>
      <c r="I45" s="178"/>
    </row>
    <row r="46" spans="1:12" ht="14.25" customHeight="1" x14ac:dyDescent="0.25">
      <c r="B46" s="178"/>
      <c r="C46" s="178"/>
      <c r="D46" s="178"/>
      <c r="E46" s="178"/>
      <c r="F46" s="178"/>
      <c r="G46" s="178"/>
      <c r="H46" s="178"/>
      <c r="I46" s="178"/>
    </row>
    <row r="47" spans="1:12" ht="14.25" customHeight="1" x14ac:dyDescent="0.25">
      <c r="B47" s="179"/>
      <c r="C47" s="179"/>
      <c r="D47" s="179"/>
      <c r="E47" s="179"/>
      <c r="F47" s="179"/>
      <c r="G47" s="179"/>
      <c r="H47" s="179"/>
      <c r="I47" s="179"/>
    </row>
    <row r="48" spans="1:12" ht="28.5" x14ac:dyDescent="0.25">
      <c r="A48" s="100" t="s">
        <v>305</v>
      </c>
      <c r="B48" s="100" t="s">
        <v>306</v>
      </c>
      <c r="C48" s="100" t="s">
        <v>1204</v>
      </c>
      <c r="D48" s="101" t="s">
        <v>1205</v>
      </c>
      <c r="E48" s="100" t="s">
        <v>307</v>
      </c>
      <c r="F48" s="100" t="s">
        <v>1206</v>
      </c>
      <c r="G48" s="100" t="s">
        <v>1207</v>
      </c>
      <c r="H48" s="100" t="s">
        <v>1208</v>
      </c>
      <c r="I48" s="100" t="s">
        <v>1209</v>
      </c>
    </row>
    <row r="49" spans="1:12" s="105" customFormat="1" ht="16.5" customHeight="1" x14ac:dyDescent="0.25">
      <c r="A49" s="102">
        <v>1</v>
      </c>
      <c r="B49" s="102" t="s">
        <v>310</v>
      </c>
      <c r="C49" s="102">
        <v>2005</v>
      </c>
      <c r="D49" s="102" t="s">
        <v>1225</v>
      </c>
      <c r="E49" s="102">
        <v>6</v>
      </c>
      <c r="F49" s="102">
        <v>0</v>
      </c>
      <c r="G49" s="102">
        <v>0</v>
      </c>
      <c r="H49" s="102">
        <v>0</v>
      </c>
      <c r="I49" s="102">
        <v>0</v>
      </c>
    </row>
    <row r="50" spans="1:12" s="105" customFormat="1" ht="35.25" customHeight="1" x14ac:dyDescent="0.25">
      <c r="A50" s="102">
        <v>2</v>
      </c>
      <c r="B50" s="102" t="s">
        <v>309</v>
      </c>
      <c r="C50" s="102">
        <v>1985</v>
      </c>
      <c r="D50" s="102" t="s">
        <v>1226</v>
      </c>
      <c r="E50" s="102">
        <v>2</v>
      </c>
      <c r="F50" s="102">
        <v>0</v>
      </c>
      <c r="G50" s="102">
        <v>0</v>
      </c>
      <c r="H50" s="102">
        <v>0</v>
      </c>
      <c r="I50" s="102">
        <v>0</v>
      </c>
    </row>
    <row r="51" spans="1:12" s="105" customFormat="1" ht="12.75" x14ac:dyDescent="0.25">
      <c r="A51" s="102">
        <v>2</v>
      </c>
      <c r="B51" s="102" t="s">
        <v>312</v>
      </c>
      <c r="C51" s="102">
        <v>1982</v>
      </c>
      <c r="D51" s="102" t="s">
        <v>1227</v>
      </c>
      <c r="E51" s="102">
        <v>1</v>
      </c>
      <c r="F51" s="102">
        <v>0</v>
      </c>
      <c r="G51" s="102">
        <v>0</v>
      </c>
      <c r="H51" s="102">
        <v>0</v>
      </c>
      <c r="I51" s="102">
        <v>0</v>
      </c>
      <c r="L51" s="107"/>
    </row>
    <row r="52" spans="1:12" x14ac:dyDescent="0.25">
      <c r="A52" s="109"/>
      <c r="B52" s="109" t="s">
        <v>289</v>
      </c>
      <c r="C52" s="109"/>
      <c r="D52" s="109"/>
      <c r="E52" s="109">
        <f>SUM(E49:E51)</f>
        <v>9</v>
      </c>
      <c r="F52" s="109"/>
      <c r="G52" s="118"/>
      <c r="H52" s="109"/>
      <c r="I52" s="119">
        <v>0</v>
      </c>
    </row>
    <row r="53" spans="1:12" s="98" customFormat="1" ht="18" x14ac:dyDescent="0.25">
      <c r="E53" s="98" t="s">
        <v>1228</v>
      </c>
    </row>
    <row r="55" spans="1:12" ht="28.5" x14ac:dyDescent="0.25">
      <c r="A55" s="100" t="s">
        <v>305</v>
      </c>
      <c r="B55" s="100" t="s">
        <v>306</v>
      </c>
      <c r="C55" s="100" t="s">
        <v>1204</v>
      </c>
      <c r="D55" s="101" t="s">
        <v>1205</v>
      </c>
      <c r="E55" s="100" t="s">
        <v>307</v>
      </c>
      <c r="F55" s="100" t="s">
        <v>1206</v>
      </c>
      <c r="G55" s="100" t="s">
        <v>1207</v>
      </c>
      <c r="H55" s="100" t="s">
        <v>1208</v>
      </c>
      <c r="I55" s="100" t="s">
        <v>1209</v>
      </c>
    </row>
    <row r="56" spans="1:12" s="105" customFormat="1" ht="25.5" x14ac:dyDescent="0.25">
      <c r="A56" s="102">
        <v>1</v>
      </c>
      <c r="B56" s="102" t="s">
        <v>310</v>
      </c>
      <c r="C56" s="102">
        <v>2010</v>
      </c>
      <c r="D56" s="102" t="s">
        <v>1229</v>
      </c>
      <c r="E56" s="102">
        <v>11</v>
      </c>
      <c r="F56" s="116">
        <v>2</v>
      </c>
      <c r="G56" s="102">
        <v>2700</v>
      </c>
      <c r="H56" s="102">
        <v>1800</v>
      </c>
      <c r="I56" s="102">
        <v>900</v>
      </c>
    </row>
    <row r="57" spans="1:12" s="105" customFormat="1" x14ac:dyDescent="0.25">
      <c r="A57" s="102"/>
      <c r="B57" s="120" t="s">
        <v>289</v>
      </c>
      <c r="C57" s="102"/>
      <c r="D57" s="102"/>
      <c r="E57" s="121">
        <f ca="1">SUM(E56:E57)</f>
        <v>11</v>
      </c>
      <c r="F57" s="104"/>
      <c r="G57" s="102"/>
      <c r="H57" s="102"/>
      <c r="I57" s="102">
        <v>900</v>
      </c>
    </row>
    <row r="59" spans="1:12" ht="18" x14ac:dyDescent="0.25">
      <c r="E59" s="98" t="s">
        <v>1230</v>
      </c>
    </row>
    <row r="61" spans="1:12" ht="28.5" x14ac:dyDescent="0.25">
      <c r="A61" s="100" t="s">
        <v>305</v>
      </c>
      <c r="B61" s="100" t="s">
        <v>306</v>
      </c>
      <c r="C61" s="100" t="s">
        <v>1204</v>
      </c>
      <c r="D61" s="101" t="s">
        <v>1205</v>
      </c>
      <c r="E61" s="100" t="s">
        <v>307</v>
      </c>
      <c r="F61" s="100" t="s">
        <v>1206</v>
      </c>
      <c r="G61" s="100" t="s">
        <v>1207</v>
      </c>
      <c r="H61" s="100" t="s">
        <v>1208</v>
      </c>
      <c r="I61" s="100" t="s">
        <v>1209</v>
      </c>
    </row>
    <row r="62" spans="1:12" s="105" customFormat="1" ht="12.75" x14ac:dyDescent="0.25">
      <c r="A62" s="108">
        <v>1</v>
      </c>
      <c r="B62" s="108" t="s">
        <v>1231</v>
      </c>
      <c r="C62" s="108">
        <v>1997</v>
      </c>
      <c r="D62" s="102" t="s">
        <v>1232</v>
      </c>
      <c r="E62" s="108">
        <v>1</v>
      </c>
      <c r="F62" s="108">
        <v>2</v>
      </c>
      <c r="G62" s="108">
        <v>0</v>
      </c>
      <c r="H62" s="108">
        <v>0</v>
      </c>
      <c r="I62" s="108">
        <v>0</v>
      </c>
    </row>
    <row r="63" spans="1:12" x14ac:dyDescent="0.25">
      <c r="A63" s="109"/>
      <c r="B63" s="109" t="s">
        <v>289</v>
      </c>
      <c r="C63" s="109"/>
      <c r="D63" s="109"/>
      <c r="E63" s="109">
        <v>1</v>
      </c>
      <c r="F63" s="109"/>
      <c r="G63" s="108"/>
      <c r="H63" s="109"/>
      <c r="I63" s="109">
        <v>0</v>
      </c>
    </row>
    <row r="65" spans="1:9" ht="18" x14ac:dyDescent="0.25">
      <c r="E65" s="98" t="s">
        <v>1233</v>
      </c>
    </row>
    <row r="67" spans="1:9" ht="28.5" x14ac:dyDescent="0.25">
      <c r="A67" s="100" t="s">
        <v>305</v>
      </c>
      <c r="B67" s="100" t="s">
        <v>306</v>
      </c>
      <c r="C67" s="100" t="s">
        <v>1204</v>
      </c>
      <c r="D67" s="101" t="s">
        <v>1205</v>
      </c>
      <c r="E67" s="100" t="s">
        <v>307</v>
      </c>
      <c r="F67" s="100" t="s">
        <v>1206</v>
      </c>
      <c r="G67" s="100" t="s">
        <v>1207</v>
      </c>
      <c r="H67" s="100" t="s">
        <v>1208</v>
      </c>
      <c r="I67" s="100" t="s">
        <v>1209</v>
      </c>
    </row>
    <row r="68" spans="1:9" s="105" customFormat="1" ht="12.75" x14ac:dyDescent="0.25">
      <c r="A68" s="108">
        <v>1</v>
      </c>
      <c r="B68" s="108" t="s">
        <v>310</v>
      </c>
      <c r="C68" s="108">
        <v>2000</v>
      </c>
      <c r="D68" s="102" t="s">
        <v>1234</v>
      </c>
      <c r="E68" s="108">
        <v>1</v>
      </c>
      <c r="F68" s="108">
        <v>0</v>
      </c>
      <c r="G68" s="108">
        <v>0</v>
      </c>
      <c r="H68" s="108">
        <v>0</v>
      </c>
      <c r="I68" s="108">
        <v>0</v>
      </c>
    </row>
    <row r="69" spans="1:9" x14ac:dyDescent="0.25">
      <c r="A69" s="109"/>
      <c r="B69" s="109" t="s">
        <v>289</v>
      </c>
      <c r="C69" s="109"/>
      <c r="D69" s="109"/>
      <c r="E69" s="109">
        <v>1</v>
      </c>
      <c r="F69" s="109"/>
      <c r="G69" s="108"/>
      <c r="H69" s="109"/>
      <c r="I69" s="109">
        <v>0</v>
      </c>
    </row>
    <row r="70" spans="1:9" ht="11.25" customHeight="1" x14ac:dyDescent="0.25"/>
    <row r="71" spans="1:9" ht="18" x14ac:dyDescent="0.25">
      <c r="E71" s="98" t="s">
        <v>1235</v>
      </c>
      <c r="F71" s="98"/>
      <c r="G71" s="98"/>
    </row>
    <row r="72" spans="1:9" ht="18" x14ac:dyDescent="0.25">
      <c r="C72" s="98"/>
      <c r="D72" s="98"/>
      <c r="E72" s="98"/>
      <c r="F72" s="98"/>
      <c r="G72" s="98"/>
    </row>
    <row r="73" spans="1:9" ht="28.5" x14ac:dyDescent="0.25">
      <c r="A73" s="100" t="s">
        <v>305</v>
      </c>
      <c r="B73" s="100" t="s">
        <v>306</v>
      </c>
      <c r="C73" s="100" t="s">
        <v>1204</v>
      </c>
      <c r="D73" s="101" t="s">
        <v>1205</v>
      </c>
      <c r="E73" s="100" t="s">
        <v>307</v>
      </c>
      <c r="F73" s="100" t="s">
        <v>1206</v>
      </c>
      <c r="G73" s="100" t="s">
        <v>1207</v>
      </c>
      <c r="H73" s="100" t="s">
        <v>1208</v>
      </c>
      <c r="I73" s="100" t="s">
        <v>1209</v>
      </c>
    </row>
    <row r="74" spans="1:9" s="123" customFormat="1" ht="12.75" x14ac:dyDescent="0.25">
      <c r="A74" s="122">
        <v>1</v>
      </c>
      <c r="B74" s="122" t="s">
        <v>1236</v>
      </c>
      <c r="C74" s="122">
        <v>2012</v>
      </c>
      <c r="D74" s="122" t="s">
        <v>1237</v>
      </c>
      <c r="E74" s="122">
        <v>1</v>
      </c>
      <c r="F74" s="122">
        <v>0</v>
      </c>
      <c r="G74" s="122">
        <v>0</v>
      </c>
      <c r="H74" s="122">
        <v>0</v>
      </c>
      <c r="I74" s="122">
        <v>0</v>
      </c>
    </row>
    <row r="75" spans="1:9" s="105" customFormat="1" x14ac:dyDescent="0.25">
      <c r="A75" s="108"/>
      <c r="B75" s="109" t="s">
        <v>289</v>
      </c>
      <c r="C75" s="109"/>
      <c r="D75" s="109"/>
      <c r="E75" s="109">
        <v>1</v>
      </c>
      <c r="F75" s="109"/>
      <c r="G75" s="109"/>
      <c r="H75" s="100"/>
      <c r="I75" s="109">
        <v>0</v>
      </c>
    </row>
    <row r="77" spans="1:9" ht="18" x14ac:dyDescent="0.25">
      <c r="A77" s="98"/>
    </row>
  </sheetData>
  <mergeCells count="12">
    <mergeCell ref="P15:R19"/>
    <mergeCell ref="N16:O17"/>
    <mergeCell ref="A19:I19"/>
    <mergeCell ref="A23:I23"/>
    <mergeCell ref="A24:I25"/>
    <mergeCell ref="A39:I40"/>
    <mergeCell ref="B45:I47"/>
    <mergeCell ref="H1:I1"/>
    <mergeCell ref="B3:I3"/>
    <mergeCell ref="B5:I5"/>
    <mergeCell ref="A11:I11"/>
    <mergeCell ref="B13:I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opLeftCell="A124" workbookViewId="0">
      <selection activeCell="I153" sqref="I153"/>
    </sheetView>
  </sheetViews>
  <sheetFormatPr defaultRowHeight="15" x14ac:dyDescent="0.25"/>
  <cols>
    <col min="1" max="1" width="9.140625" style="39"/>
    <col min="2" max="2" width="12.85546875" style="39" customWidth="1"/>
    <col min="3" max="7" width="9.140625" style="39"/>
    <col min="8" max="8" width="16.28515625" style="39" customWidth="1"/>
    <col min="9" max="9" width="13.28515625" style="39" customWidth="1"/>
    <col min="10" max="16384" width="9.140625" style="39"/>
  </cols>
  <sheetData>
    <row r="1" spans="1:9" s="37" customFormat="1" ht="61.5" customHeight="1" x14ac:dyDescent="0.3">
      <c r="A1" s="62"/>
      <c r="B1" s="62"/>
      <c r="C1" s="62"/>
      <c r="D1" s="62"/>
      <c r="E1" s="62"/>
      <c r="F1" s="195" t="s">
        <v>1457</v>
      </c>
      <c r="G1" s="195"/>
      <c r="H1" s="195"/>
      <c r="I1" s="195"/>
    </row>
    <row r="2" spans="1:9" ht="79.5" customHeight="1" x14ac:dyDescent="0.25">
      <c r="A2" s="196" t="s">
        <v>1120</v>
      </c>
      <c r="B2" s="197"/>
      <c r="C2" s="197"/>
      <c r="D2" s="197"/>
      <c r="E2" s="197"/>
      <c r="F2" s="197"/>
      <c r="G2" s="197"/>
      <c r="H2" s="197"/>
      <c r="I2" s="197"/>
    </row>
    <row r="3" spans="1:9" ht="16.5" x14ac:dyDescent="0.3">
      <c r="A3" s="187" t="s">
        <v>544</v>
      </c>
      <c r="B3" s="187"/>
      <c r="C3" s="187"/>
      <c r="D3" s="187"/>
      <c r="E3" s="187"/>
      <c r="F3" s="187"/>
      <c r="G3" s="187"/>
      <c r="H3" s="187"/>
      <c r="I3" s="62"/>
    </row>
    <row r="4" spans="1:9" ht="16.5" x14ac:dyDescent="0.25">
      <c r="A4" s="124"/>
      <c r="B4" s="124"/>
      <c r="C4" s="124"/>
      <c r="D4" s="124"/>
      <c r="E4" s="124"/>
      <c r="F4" s="124"/>
      <c r="G4" s="124"/>
      <c r="H4" s="124"/>
      <c r="I4" s="124"/>
    </row>
    <row r="5" spans="1:9" ht="49.5" x14ac:dyDescent="0.25">
      <c r="A5" s="66" t="s">
        <v>554</v>
      </c>
      <c r="B5" s="66" t="s">
        <v>545</v>
      </c>
      <c r="C5" s="66" t="s">
        <v>1104</v>
      </c>
      <c r="D5" s="66" t="s">
        <v>546</v>
      </c>
      <c r="E5" s="66" t="s">
        <v>1238</v>
      </c>
      <c r="F5" s="66" t="s">
        <v>1105</v>
      </c>
      <c r="G5" s="66" t="s">
        <v>1106</v>
      </c>
      <c r="H5" s="66" t="s">
        <v>547</v>
      </c>
      <c r="I5" s="124"/>
    </row>
    <row r="6" spans="1:9" ht="16.5" x14ac:dyDescent="0.25">
      <c r="A6" s="61">
        <v>1</v>
      </c>
      <c r="B6" s="125" t="s">
        <v>1239</v>
      </c>
      <c r="C6" s="126">
        <v>1997</v>
      </c>
      <c r="D6" s="127" t="s">
        <v>1240</v>
      </c>
      <c r="E6" s="47">
        <v>1</v>
      </c>
      <c r="F6" s="66">
        <v>0</v>
      </c>
      <c r="G6" s="66">
        <v>0</v>
      </c>
      <c r="H6" s="66">
        <v>0</v>
      </c>
      <c r="I6" s="124"/>
    </row>
    <row r="7" spans="1:9" ht="16.5" x14ac:dyDescent="0.25">
      <c r="A7" s="61">
        <v>2</v>
      </c>
      <c r="B7" s="125" t="s">
        <v>1241</v>
      </c>
      <c r="C7" s="126">
        <v>1997</v>
      </c>
      <c r="D7" s="127" t="s">
        <v>1242</v>
      </c>
      <c r="E7" s="47">
        <v>1</v>
      </c>
      <c r="F7" s="66">
        <v>0</v>
      </c>
      <c r="G7" s="66">
        <v>0</v>
      </c>
      <c r="H7" s="66">
        <v>0</v>
      </c>
      <c r="I7" s="124"/>
    </row>
    <row r="8" spans="1:9" ht="16.5" x14ac:dyDescent="0.25">
      <c r="A8" s="61">
        <v>3</v>
      </c>
      <c r="B8" s="125" t="s">
        <v>1239</v>
      </c>
      <c r="C8" s="126">
        <v>1997</v>
      </c>
      <c r="D8" s="127" t="s">
        <v>1243</v>
      </c>
      <c r="E8" s="47">
        <v>1</v>
      </c>
      <c r="F8" s="66">
        <v>0</v>
      </c>
      <c r="G8" s="66">
        <v>0</v>
      </c>
      <c r="H8" s="66">
        <v>0</v>
      </c>
      <c r="I8" s="124"/>
    </row>
    <row r="9" spans="1:9" ht="16.5" x14ac:dyDescent="0.25">
      <c r="A9" s="47">
        <v>4</v>
      </c>
      <c r="B9" s="125" t="s">
        <v>1244</v>
      </c>
      <c r="C9" s="126">
        <v>2011</v>
      </c>
      <c r="D9" s="127" t="s">
        <v>1245</v>
      </c>
      <c r="E9" s="47">
        <v>1</v>
      </c>
      <c r="F9" s="66">
        <v>2</v>
      </c>
      <c r="G9" s="66">
        <v>0</v>
      </c>
      <c r="H9" s="66">
        <v>0</v>
      </c>
      <c r="I9" s="124"/>
    </row>
    <row r="10" spans="1:9" ht="16.5" x14ac:dyDescent="0.25">
      <c r="A10" s="126">
        <v>5</v>
      </c>
      <c r="B10" s="128" t="s">
        <v>1246</v>
      </c>
      <c r="C10" s="129"/>
      <c r="D10" s="130" t="s">
        <v>1247</v>
      </c>
      <c r="E10" s="61">
        <v>2</v>
      </c>
      <c r="F10" s="59">
        <v>1</v>
      </c>
      <c r="G10" s="66">
        <v>5520</v>
      </c>
      <c r="H10" s="66">
        <v>5520</v>
      </c>
      <c r="I10" s="124"/>
    </row>
    <row r="11" spans="1:9" ht="16.5" x14ac:dyDescent="0.25">
      <c r="A11" s="47">
        <v>6</v>
      </c>
      <c r="B11" s="131" t="s">
        <v>1210</v>
      </c>
      <c r="C11" s="126"/>
      <c r="D11" s="127" t="s">
        <v>1248</v>
      </c>
      <c r="E11" s="47">
        <v>1</v>
      </c>
      <c r="F11" s="66">
        <v>0</v>
      </c>
      <c r="G11" s="66">
        <v>0</v>
      </c>
      <c r="H11" s="66">
        <v>0</v>
      </c>
      <c r="I11" s="124"/>
    </row>
    <row r="12" spans="1:9" ht="16.5" x14ac:dyDescent="0.25">
      <c r="A12" s="126">
        <v>8</v>
      </c>
      <c r="B12" s="125" t="s">
        <v>1249</v>
      </c>
      <c r="C12" s="126">
        <v>2004</v>
      </c>
      <c r="D12" s="127" t="s">
        <v>1250</v>
      </c>
      <c r="E12" s="47">
        <v>1</v>
      </c>
      <c r="F12" s="66">
        <v>0</v>
      </c>
      <c r="G12" s="66">
        <v>0</v>
      </c>
      <c r="H12" s="66">
        <v>0</v>
      </c>
      <c r="I12" s="124"/>
    </row>
    <row r="13" spans="1:9" ht="16.5" x14ac:dyDescent="0.25">
      <c r="A13" s="126">
        <v>9</v>
      </c>
      <c r="B13" s="131" t="s">
        <v>1251</v>
      </c>
      <c r="C13" s="132">
        <v>2016</v>
      </c>
      <c r="D13" s="133" t="s">
        <v>1252</v>
      </c>
      <c r="E13" s="47">
        <v>1</v>
      </c>
      <c r="F13" s="66"/>
      <c r="G13" s="66">
        <v>21996.799999999999</v>
      </c>
      <c r="H13" s="66">
        <v>21996.799999999999</v>
      </c>
      <c r="I13" s="124"/>
    </row>
    <row r="14" spans="1:9" ht="16.5" x14ac:dyDescent="0.25">
      <c r="A14" s="126">
        <v>10</v>
      </c>
      <c r="B14" s="131" t="s">
        <v>1253</v>
      </c>
      <c r="C14" s="132">
        <v>2010</v>
      </c>
      <c r="D14" s="133" t="s">
        <v>1254</v>
      </c>
      <c r="E14" s="47">
        <v>1</v>
      </c>
      <c r="F14" s="66">
        <v>0</v>
      </c>
      <c r="G14" s="66">
        <v>0</v>
      </c>
      <c r="H14" s="66">
        <v>0</v>
      </c>
      <c r="I14" s="124"/>
    </row>
    <row r="15" spans="1:9" ht="16.5" x14ac:dyDescent="0.25">
      <c r="A15" s="126">
        <v>11</v>
      </c>
      <c r="B15" s="125" t="s">
        <v>1255</v>
      </c>
      <c r="C15" s="126">
        <v>2018</v>
      </c>
      <c r="D15" s="127" t="s">
        <v>1256</v>
      </c>
      <c r="E15" s="61">
        <v>4</v>
      </c>
      <c r="F15" s="59">
        <v>5</v>
      </c>
      <c r="G15" s="66">
        <v>14191.92</v>
      </c>
      <c r="H15" s="66">
        <v>56767.68</v>
      </c>
      <c r="I15" s="124"/>
    </row>
    <row r="16" spans="1:9" ht="16.5" x14ac:dyDescent="0.25">
      <c r="A16" s="126">
        <v>12</v>
      </c>
      <c r="B16" s="125" t="s">
        <v>1257</v>
      </c>
      <c r="C16" s="126">
        <v>2008</v>
      </c>
      <c r="D16" s="127" t="s">
        <v>1258</v>
      </c>
      <c r="E16" s="61">
        <v>1</v>
      </c>
      <c r="F16" s="59">
        <v>0</v>
      </c>
      <c r="G16" s="66">
        <v>0</v>
      </c>
      <c r="H16" s="66">
        <v>0</v>
      </c>
      <c r="I16" s="124"/>
    </row>
    <row r="17" spans="1:9" ht="16.5" x14ac:dyDescent="0.25">
      <c r="A17" s="126">
        <v>13</v>
      </c>
      <c r="B17" s="125" t="s">
        <v>1259</v>
      </c>
      <c r="C17" s="126">
        <v>2011</v>
      </c>
      <c r="D17" s="127" t="s">
        <v>1260</v>
      </c>
      <c r="E17" s="61">
        <v>1</v>
      </c>
      <c r="F17" s="59">
        <v>0</v>
      </c>
      <c r="G17" s="66">
        <v>0</v>
      </c>
      <c r="H17" s="66">
        <v>0</v>
      </c>
      <c r="I17" s="124"/>
    </row>
    <row r="18" spans="1:9" ht="16.5" x14ac:dyDescent="0.25">
      <c r="A18" s="126">
        <v>14</v>
      </c>
      <c r="B18" s="128" t="s">
        <v>310</v>
      </c>
      <c r="C18" s="129">
        <v>2011</v>
      </c>
      <c r="D18" s="130" t="s">
        <v>1261</v>
      </c>
      <c r="E18" s="61">
        <v>5</v>
      </c>
      <c r="F18" s="59">
        <v>1</v>
      </c>
      <c r="G18" s="66">
        <v>0</v>
      </c>
      <c r="H18" s="66">
        <v>0</v>
      </c>
      <c r="I18" s="124"/>
    </row>
    <row r="19" spans="1:9" ht="16.5" x14ac:dyDescent="0.25">
      <c r="A19" s="126">
        <v>15</v>
      </c>
      <c r="B19" s="134" t="s">
        <v>311</v>
      </c>
      <c r="C19" s="129">
        <v>1997</v>
      </c>
      <c r="D19" s="130" t="s">
        <v>1262</v>
      </c>
      <c r="E19" s="61">
        <v>1</v>
      </c>
      <c r="F19" s="59">
        <v>0</v>
      </c>
      <c r="G19" s="66">
        <v>0</v>
      </c>
      <c r="H19" s="66">
        <v>0</v>
      </c>
      <c r="I19" s="124"/>
    </row>
    <row r="20" spans="1:9" ht="16.5" x14ac:dyDescent="0.25">
      <c r="A20" s="126">
        <v>17</v>
      </c>
      <c r="B20" s="128" t="s">
        <v>952</v>
      </c>
      <c r="C20" s="129">
        <v>1997</v>
      </c>
      <c r="D20" s="130" t="s">
        <v>1263</v>
      </c>
      <c r="E20" s="61">
        <v>1</v>
      </c>
      <c r="F20" s="59">
        <v>0</v>
      </c>
      <c r="G20" s="66">
        <v>0</v>
      </c>
      <c r="H20" s="66">
        <v>0</v>
      </c>
      <c r="I20" s="124"/>
    </row>
    <row r="21" spans="1:9" ht="16.5" x14ac:dyDescent="0.25">
      <c r="A21" s="126">
        <v>18</v>
      </c>
      <c r="B21" s="128" t="s">
        <v>1264</v>
      </c>
      <c r="C21" s="129">
        <v>2009</v>
      </c>
      <c r="D21" s="130" t="s">
        <v>1265</v>
      </c>
      <c r="E21" s="61">
        <v>1</v>
      </c>
      <c r="F21" s="59">
        <v>0</v>
      </c>
      <c r="G21" s="66">
        <v>0</v>
      </c>
      <c r="H21" s="66">
        <v>0</v>
      </c>
      <c r="I21" s="124"/>
    </row>
    <row r="22" spans="1:9" ht="16.5" x14ac:dyDescent="0.25">
      <c r="A22" s="40"/>
      <c r="B22" s="67" t="s">
        <v>289</v>
      </c>
      <c r="C22" s="68"/>
      <c r="D22" s="67"/>
      <c r="E22" s="68">
        <f>SUM(E6:E21)</f>
        <v>24</v>
      </c>
      <c r="F22" s="68"/>
      <c r="G22" s="64">
        <f>SUM(G6:G21)</f>
        <v>41708.720000000001</v>
      </c>
      <c r="H22" s="68">
        <f>SUM(H6:H21)</f>
        <v>84284.479999999996</v>
      </c>
      <c r="I22" s="124"/>
    </row>
    <row r="23" spans="1:9" ht="16.5" x14ac:dyDescent="0.25">
      <c r="A23" s="198" t="s">
        <v>1266</v>
      </c>
      <c r="B23" s="199"/>
      <c r="C23" s="199"/>
      <c r="D23" s="199"/>
      <c r="E23" s="199"/>
      <c r="F23" s="199"/>
      <c r="G23" s="199"/>
      <c r="H23" s="199"/>
      <c r="I23" s="124"/>
    </row>
    <row r="24" spans="1:9" ht="175.5" x14ac:dyDescent="0.25">
      <c r="A24" s="135" t="s">
        <v>1267</v>
      </c>
      <c r="B24" s="136" t="s">
        <v>1268</v>
      </c>
      <c r="C24" s="137" t="s">
        <v>1269</v>
      </c>
      <c r="D24" s="138" t="s">
        <v>316</v>
      </c>
      <c r="E24" s="135" t="s">
        <v>1270</v>
      </c>
      <c r="F24" s="135" t="s">
        <v>1271</v>
      </c>
      <c r="G24" s="135" t="s">
        <v>1272</v>
      </c>
      <c r="H24" s="139"/>
    </row>
    <row r="25" spans="1:9" ht="22.5" x14ac:dyDescent="0.25">
      <c r="A25" s="56" t="s">
        <v>1273</v>
      </c>
      <c r="B25" s="140" t="s">
        <v>1274</v>
      </c>
      <c r="C25" s="141"/>
      <c r="D25" s="140" t="s">
        <v>1275</v>
      </c>
      <c r="E25" s="140" t="s">
        <v>1276</v>
      </c>
      <c r="F25" s="142">
        <v>4</v>
      </c>
      <c r="G25" s="142">
        <v>4</v>
      </c>
      <c r="H25" s="143"/>
    </row>
    <row r="26" spans="1:9" ht="22.5" x14ac:dyDescent="0.25">
      <c r="A26" s="56" t="s">
        <v>1277</v>
      </c>
      <c r="B26" s="140" t="s">
        <v>1278</v>
      </c>
      <c r="C26" s="141"/>
      <c r="D26" s="140" t="s">
        <v>1279</v>
      </c>
      <c r="E26" s="140" t="s">
        <v>1276</v>
      </c>
      <c r="F26" s="142">
        <v>4</v>
      </c>
      <c r="G26" s="142">
        <v>4</v>
      </c>
      <c r="H26" s="143"/>
    </row>
    <row r="27" spans="1:9" ht="45" x14ac:dyDescent="0.25">
      <c r="A27" s="56" t="s">
        <v>1280</v>
      </c>
      <c r="B27" s="140" t="s">
        <v>1281</v>
      </c>
      <c r="C27" s="141"/>
      <c r="D27" s="140" t="s">
        <v>1282</v>
      </c>
      <c r="E27" s="140" t="s">
        <v>1276</v>
      </c>
      <c r="F27" s="142">
        <v>1</v>
      </c>
      <c r="G27" s="142">
        <v>1</v>
      </c>
      <c r="H27" s="143"/>
    </row>
    <row r="28" spans="1:9" ht="56.25" x14ac:dyDescent="0.25">
      <c r="A28" s="56" t="s">
        <v>1283</v>
      </c>
      <c r="B28" s="140" t="s">
        <v>1284</v>
      </c>
      <c r="C28" s="141"/>
      <c r="D28" s="140" t="s">
        <v>1285</v>
      </c>
      <c r="E28" s="140" t="s">
        <v>1276</v>
      </c>
      <c r="F28" s="142">
        <v>1</v>
      </c>
      <c r="G28" s="142">
        <v>1</v>
      </c>
      <c r="H28" s="143"/>
    </row>
    <row r="29" spans="1:9" ht="33.75" x14ac:dyDescent="0.25">
      <c r="A29" s="56" t="s">
        <v>1286</v>
      </c>
      <c r="B29" s="140" t="s">
        <v>1287</v>
      </c>
      <c r="C29" s="141"/>
      <c r="D29" s="140" t="s">
        <v>1288</v>
      </c>
      <c r="E29" s="140" t="s">
        <v>1276</v>
      </c>
      <c r="F29" s="142">
        <v>1</v>
      </c>
      <c r="G29" s="142">
        <v>1</v>
      </c>
      <c r="H29" s="143"/>
    </row>
    <row r="30" spans="1:9" ht="33.75" x14ac:dyDescent="0.25">
      <c r="A30" s="56" t="s">
        <v>1289</v>
      </c>
      <c r="B30" s="140" t="s">
        <v>1290</v>
      </c>
      <c r="C30" s="141"/>
      <c r="D30" s="140" t="s">
        <v>1291</v>
      </c>
      <c r="E30" s="140" t="s">
        <v>1276</v>
      </c>
      <c r="F30" s="142">
        <v>2</v>
      </c>
      <c r="G30" s="142">
        <v>2</v>
      </c>
      <c r="H30" s="143"/>
    </row>
    <row r="31" spans="1:9" ht="45" x14ac:dyDescent="0.25">
      <c r="A31" s="56" t="s">
        <v>1292</v>
      </c>
      <c r="B31" s="140" t="s">
        <v>1293</v>
      </c>
      <c r="C31" s="141"/>
      <c r="D31" s="140" t="s">
        <v>1294</v>
      </c>
      <c r="E31" s="140" t="s">
        <v>1276</v>
      </c>
      <c r="F31" s="142">
        <v>1</v>
      </c>
      <c r="G31" s="142">
        <v>1</v>
      </c>
      <c r="H31" s="143"/>
    </row>
    <row r="32" spans="1:9" ht="33.75" x14ac:dyDescent="0.25">
      <c r="A32" s="56" t="s">
        <v>1295</v>
      </c>
      <c r="B32" s="140" t="s">
        <v>1296</v>
      </c>
      <c r="C32" s="141"/>
      <c r="D32" s="140" t="s">
        <v>1297</v>
      </c>
      <c r="E32" s="140" t="s">
        <v>1276</v>
      </c>
      <c r="F32" s="142">
        <v>1</v>
      </c>
      <c r="G32" s="142">
        <v>1</v>
      </c>
      <c r="H32" s="143"/>
    </row>
    <row r="33" spans="1:8" x14ac:dyDescent="0.25">
      <c r="A33" s="56" t="s">
        <v>1298</v>
      </c>
      <c r="B33" s="140" t="s">
        <v>1299</v>
      </c>
      <c r="C33" s="141"/>
      <c r="D33" s="140" t="s">
        <v>1300</v>
      </c>
      <c r="E33" s="140" t="s">
        <v>1276</v>
      </c>
      <c r="F33" s="142">
        <v>30</v>
      </c>
      <c r="G33" s="142">
        <v>30</v>
      </c>
      <c r="H33" s="143"/>
    </row>
    <row r="34" spans="1:8" ht="22.5" x14ac:dyDescent="0.25">
      <c r="A34" s="56" t="s">
        <v>1301</v>
      </c>
      <c r="B34" s="140" t="s">
        <v>1302</v>
      </c>
      <c r="C34" s="141"/>
      <c r="D34" s="140" t="s">
        <v>1303</v>
      </c>
      <c r="E34" s="140" t="s">
        <v>1276</v>
      </c>
      <c r="F34" s="142">
        <v>14</v>
      </c>
      <c r="G34" s="142">
        <v>14</v>
      </c>
      <c r="H34" s="143"/>
    </row>
    <row r="35" spans="1:8" ht="22.5" x14ac:dyDescent="0.25">
      <c r="A35" s="56" t="s">
        <v>1304</v>
      </c>
      <c r="B35" s="140" t="s">
        <v>1305</v>
      </c>
      <c r="C35" s="141"/>
      <c r="D35" s="140" t="s">
        <v>1306</v>
      </c>
      <c r="E35" s="140" t="s">
        <v>1276</v>
      </c>
      <c r="F35" s="142">
        <v>14</v>
      </c>
      <c r="G35" s="142">
        <v>14</v>
      </c>
      <c r="H35" s="143"/>
    </row>
    <row r="36" spans="1:8" x14ac:dyDescent="0.25">
      <c r="A36" s="56" t="s">
        <v>1307</v>
      </c>
      <c r="B36" s="140" t="s">
        <v>1308</v>
      </c>
      <c r="C36" s="141"/>
      <c r="D36" s="140" t="s">
        <v>1309</v>
      </c>
      <c r="E36" s="140" t="s">
        <v>1276</v>
      </c>
      <c r="F36" s="142">
        <v>10</v>
      </c>
      <c r="G36" s="142">
        <v>10</v>
      </c>
      <c r="H36" s="143"/>
    </row>
    <row r="37" spans="1:8" x14ac:dyDescent="0.25">
      <c r="A37" s="56" t="s">
        <v>1310</v>
      </c>
      <c r="B37" s="140" t="s">
        <v>1311</v>
      </c>
      <c r="C37" s="141"/>
      <c r="D37" s="140" t="s">
        <v>1312</v>
      </c>
      <c r="E37" s="140" t="s">
        <v>1276</v>
      </c>
      <c r="F37" s="142">
        <v>10</v>
      </c>
      <c r="G37" s="142">
        <v>10</v>
      </c>
      <c r="H37" s="143"/>
    </row>
    <row r="38" spans="1:8" x14ac:dyDescent="0.25">
      <c r="A38" s="56" t="s">
        <v>1313</v>
      </c>
      <c r="B38" s="140" t="s">
        <v>1314</v>
      </c>
      <c r="C38" s="141"/>
      <c r="D38" s="140" t="s">
        <v>1315</v>
      </c>
      <c r="E38" s="140" t="s">
        <v>1276</v>
      </c>
      <c r="F38" s="142">
        <v>2</v>
      </c>
      <c r="G38" s="142">
        <v>2</v>
      </c>
      <c r="H38" s="143"/>
    </row>
    <row r="39" spans="1:8" ht="22.5" x14ac:dyDescent="0.25">
      <c r="A39" s="56" t="s">
        <v>1316</v>
      </c>
      <c r="B39" s="140" t="s">
        <v>1317</v>
      </c>
      <c r="C39" s="141"/>
      <c r="D39" s="140" t="s">
        <v>1318</v>
      </c>
      <c r="E39" s="140" t="s">
        <v>1276</v>
      </c>
      <c r="F39" s="142">
        <v>8</v>
      </c>
      <c r="G39" s="142">
        <v>8</v>
      </c>
      <c r="H39" s="143"/>
    </row>
    <row r="40" spans="1:8" ht="22.5" x14ac:dyDescent="0.25">
      <c r="A40" s="56" t="s">
        <v>551</v>
      </c>
      <c r="B40" s="140" t="s">
        <v>1319</v>
      </c>
      <c r="C40" s="141"/>
      <c r="D40" s="140" t="s">
        <v>1320</v>
      </c>
      <c r="E40" s="140" t="s">
        <v>1321</v>
      </c>
      <c r="F40" s="142">
        <v>1</v>
      </c>
      <c r="G40" s="142">
        <v>1</v>
      </c>
      <c r="H40" s="143"/>
    </row>
    <row r="41" spans="1:8" x14ac:dyDescent="0.25">
      <c r="A41" s="56" t="s">
        <v>1322</v>
      </c>
      <c r="B41" s="140" t="s">
        <v>1323</v>
      </c>
      <c r="C41" s="141" t="s">
        <v>1324</v>
      </c>
      <c r="D41" s="140" t="s">
        <v>1325</v>
      </c>
      <c r="E41" s="140" t="s">
        <v>1326</v>
      </c>
      <c r="F41" s="142">
        <v>40</v>
      </c>
      <c r="G41" s="142">
        <v>40</v>
      </c>
      <c r="H41" s="144"/>
    </row>
    <row r="42" spans="1:8" ht="22.5" x14ac:dyDescent="0.25">
      <c r="A42" s="56" t="s">
        <v>1327</v>
      </c>
      <c r="B42" s="140" t="s">
        <v>1328</v>
      </c>
      <c r="C42" s="141" t="s">
        <v>1324</v>
      </c>
      <c r="D42" s="140" t="s">
        <v>1329</v>
      </c>
      <c r="E42" s="140" t="s">
        <v>1276</v>
      </c>
      <c r="F42" s="142">
        <v>10</v>
      </c>
      <c r="G42" s="142">
        <v>10</v>
      </c>
      <c r="H42" s="144"/>
    </row>
    <row r="43" spans="1:8" ht="33.75" x14ac:dyDescent="0.25">
      <c r="A43" s="56" t="s">
        <v>1330</v>
      </c>
      <c r="B43" s="140" t="s">
        <v>1331</v>
      </c>
      <c r="C43" s="141" t="s">
        <v>1324</v>
      </c>
      <c r="D43" s="140" t="s">
        <v>1332</v>
      </c>
      <c r="E43" s="140" t="s">
        <v>1276</v>
      </c>
      <c r="F43" s="142">
        <v>1</v>
      </c>
      <c r="G43" s="142">
        <v>1</v>
      </c>
      <c r="H43" s="144"/>
    </row>
    <row r="44" spans="1:8" ht="22.5" x14ac:dyDescent="0.25">
      <c r="A44" s="56" t="s">
        <v>1333</v>
      </c>
      <c r="B44" s="140" t="s">
        <v>1334</v>
      </c>
      <c r="C44" s="141" t="s">
        <v>1324</v>
      </c>
      <c r="D44" s="140" t="s">
        <v>1335</v>
      </c>
      <c r="E44" s="140" t="s">
        <v>1276</v>
      </c>
      <c r="F44" s="142">
        <v>100</v>
      </c>
      <c r="G44" s="142">
        <v>100</v>
      </c>
      <c r="H44" s="144"/>
    </row>
    <row r="45" spans="1:8" ht="33.75" x14ac:dyDescent="0.25">
      <c r="A45" s="56" t="s">
        <v>1336</v>
      </c>
      <c r="B45" s="140" t="s">
        <v>1337</v>
      </c>
      <c r="C45" s="141" t="s">
        <v>1324</v>
      </c>
      <c r="D45" s="140" t="s">
        <v>1338</v>
      </c>
      <c r="E45" s="140" t="s">
        <v>1276</v>
      </c>
      <c r="F45" s="142">
        <v>1</v>
      </c>
      <c r="G45" s="142">
        <v>1</v>
      </c>
      <c r="H45" s="144"/>
    </row>
    <row r="46" spans="1:8" ht="22.5" x14ac:dyDescent="0.25">
      <c r="A46" s="56" t="s">
        <v>1339</v>
      </c>
      <c r="B46" s="140" t="s">
        <v>1340</v>
      </c>
      <c r="C46" s="141" t="s">
        <v>571</v>
      </c>
      <c r="D46" s="140" t="s">
        <v>1341</v>
      </c>
      <c r="E46" s="140" t="s">
        <v>1276</v>
      </c>
      <c r="F46" s="142">
        <v>3</v>
      </c>
      <c r="G46" s="142">
        <v>3</v>
      </c>
      <c r="H46" s="144"/>
    </row>
    <row r="47" spans="1:8" ht="22.5" x14ac:dyDescent="0.25">
      <c r="A47" s="56" t="s">
        <v>1342</v>
      </c>
      <c r="B47" s="140" t="s">
        <v>1343</v>
      </c>
      <c r="C47" s="141" t="s">
        <v>1324</v>
      </c>
      <c r="D47" s="140" t="s">
        <v>1344</v>
      </c>
      <c r="E47" s="140" t="s">
        <v>1276</v>
      </c>
      <c r="F47" s="142">
        <v>1</v>
      </c>
      <c r="G47" s="142">
        <v>1</v>
      </c>
      <c r="H47" s="144"/>
    </row>
    <row r="48" spans="1:8" ht="22.5" x14ac:dyDescent="0.25">
      <c r="A48" s="56" t="s">
        <v>1345</v>
      </c>
      <c r="B48" s="140" t="s">
        <v>1346</v>
      </c>
      <c r="C48" s="141" t="s">
        <v>1324</v>
      </c>
      <c r="D48" s="140" t="s">
        <v>1347</v>
      </c>
      <c r="E48" s="140" t="s">
        <v>1276</v>
      </c>
      <c r="F48" s="142">
        <v>1</v>
      </c>
      <c r="G48" s="142">
        <v>1</v>
      </c>
      <c r="H48" s="144"/>
    </row>
    <row r="49" spans="1:9" x14ac:dyDescent="0.25">
      <c r="A49" s="56" t="s">
        <v>1348</v>
      </c>
      <c r="B49" s="140" t="s">
        <v>1349</v>
      </c>
      <c r="C49" s="141" t="s">
        <v>1324</v>
      </c>
      <c r="D49" s="140" t="s">
        <v>1350</v>
      </c>
      <c r="E49" s="140" t="s">
        <v>1326</v>
      </c>
      <c r="F49" s="142">
        <v>400</v>
      </c>
      <c r="G49" s="142">
        <v>400</v>
      </c>
      <c r="H49" s="144"/>
    </row>
    <row r="50" spans="1:9" ht="22.5" x14ac:dyDescent="0.25">
      <c r="A50" s="56" t="s">
        <v>1351</v>
      </c>
      <c r="B50" s="140" t="s">
        <v>1352</v>
      </c>
      <c r="C50" s="141" t="s">
        <v>1324</v>
      </c>
      <c r="D50" s="140" t="s">
        <v>1353</v>
      </c>
      <c r="E50" s="140" t="s">
        <v>1276</v>
      </c>
      <c r="F50" s="142">
        <v>9</v>
      </c>
      <c r="G50" s="142">
        <v>9</v>
      </c>
      <c r="H50" s="144"/>
    </row>
    <row r="51" spans="1:9" ht="22.5" x14ac:dyDescent="0.25">
      <c r="A51" s="56" t="s">
        <v>1354</v>
      </c>
      <c r="B51" s="140" t="s">
        <v>1355</v>
      </c>
      <c r="C51" s="141" t="s">
        <v>1324</v>
      </c>
      <c r="D51" s="140" t="s">
        <v>1356</v>
      </c>
      <c r="E51" s="140" t="s">
        <v>1276</v>
      </c>
      <c r="F51" s="142">
        <v>1</v>
      </c>
      <c r="G51" s="142">
        <v>1</v>
      </c>
      <c r="H51" s="144"/>
    </row>
    <row r="52" spans="1:9" x14ac:dyDescent="0.25">
      <c r="A52" s="56" t="s">
        <v>1357</v>
      </c>
      <c r="B52" s="140" t="s">
        <v>1358</v>
      </c>
      <c r="C52" s="132">
        <v>2019</v>
      </c>
      <c r="D52" s="140" t="s">
        <v>1359</v>
      </c>
      <c r="E52" s="140" t="s">
        <v>1276</v>
      </c>
      <c r="F52" s="142">
        <v>1</v>
      </c>
      <c r="G52" s="142">
        <v>1</v>
      </c>
      <c r="H52" s="143"/>
    </row>
    <row r="53" spans="1:9" x14ac:dyDescent="0.25">
      <c r="A53" s="56" t="s">
        <v>1360</v>
      </c>
      <c r="B53" s="140" t="s">
        <v>1358</v>
      </c>
      <c r="C53" s="132">
        <v>2019</v>
      </c>
      <c r="D53" s="140" t="s">
        <v>1359</v>
      </c>
      <c r="E53" s="140" t="s">
        <v>1276</v>
      </c>
      <c r="F53" s="142">
        <v>1</v>
      </c>
      <c r="G53" s="142">
        <v>1</v>
      </c>
      <c r="H53" s="143"/>
    </row>
    <row r="54" spans="1:9" ht="22.5" x14ac:dyDescent="0.25">
      <c r="A54" s="56" t="s">
        <v>1361</v>
      </c>
      <c r="B54" s="140" t="s">
        <v>1362</v>
      </c>
      <c r="C54" s="132">
        <v>2019</v>
      </c>
      <c r="D54" s="140" t="s">
        <v>1363</v>
      </c>
      <c r="E54" s="140" t="s">
        <v>1276</v>
      </c>
      <c r="F54" s="142">
        <v>1</v>
      </c>
      <c r="G54" s="142">
        <v>1</v>
      </c>
      <c r="H54" s="143"/>
    </row>
    <row r="55" spans="1:9" ht="22.5" x14ac:dyDescent="0.25">
      <c r="A55" s="56" t="s">
        <v>1364</v>
      </c>
      <c r="B55" s="140" t="s">
        <v>1365</v>
      </c>
      <c r="C55" s="132">
        <v>2019</v>
      </c>
      <c r="D55" s="140" t="s">
        <v>1366</v>
      </c>
      <c r="E55" s="140" t="s">
        <v>1276</v>
      </c>
      <c r="F55" s="142">
        <v>1</v>
      </c>
      <c r="G55" s="142">
        <v>1</v>
      </c>
      <c r="H55" s="143"/>
    </row>
    <row r="56" spans="1:9" x14ac:dyDescent="0.25">
      <c r="A56" s="125"/>
      <c r="B56" s="145" t="s">
        <v>289</v>
      </c>
      <c r="C56" s="125"/>
      <c r="D56" s="125"/>
      <c r="E56" s="125"/>
      <c r="F56" s="125"/>
      <c r="G56" s="146">
        <f>SUM(G25:G55)</f>
        <v>675</v>
      </c>
    </row>
    <row r="58" spans="1:9" ht="16.5" x14ac:dyDescent="0.25">
      <c r="A58" s="192" t="s">
        <v>1108</v>
      </c>
      <c r="B58" s="192"/>
      <c r="C58" s="192"/>
      <c r="D58" s="192"/>
      <c r="E58" s="192"/>
      <c r="F58" s="192"/>
      <c r="G58" s="192"/>
      <c r="H58" s="192"/>
      <c r="I58" s="192"/>
    </row>
    <row r="59" spans="1:9" ht="49.5" x14ac:dyDescent="0.25">
      <c r="A59" s="66" t="s">
        <v>554</v>
      </c>
      <c r="B59" s="66" t="s">
        <v>545</v>
      </c>
      <c r="C59" s="66" t="s">
        <v>1104</v>
      </c>
      <c r="D59" s="66" t="s">
        <v>546</v>
      </c>
      <c r="E59" s="66" t="s">
        <v>1107</v>
      </c>
      <c r="F59" s="66" t="s">
        <v>307</v>
      </c>
      <c r="G59" s="66" t="s">
        <v>1105</v>
      </c>
      <c r="H59" s="66" t="s">
        <v>1106</v>
      </c>
      <c r="I59" s="66" t="s">
        <v>547</v>
      </c>
    </row>
    <row r="60" spans="1:9" ht="33" x14ac:dyDescent="0.25">
      <c r="A60" s="47">
        <v>1</v>
      </c>
      <c r="B60" s="69" t="s">
        <v>1367</v>
      </c>
      <c r="C60" s="69">
        <v>1994</v>
      </c>
      <c r="D60" s="69" t="s">
        <v>1368</v>
      </c>
      <c r="E60" s="69" t="s">
        <v>549</v>
      </c>
      <c r="F60" s="69">
        <v>16</v>
      </c>
      <c r="G60" s="69">
        <v>0</v>
      </c>
      <c r="H60" s="69">
        <v>0</v>
      </c>
      <c r="I60" s="69">
        <v>0</v>
      </c>
    </row>
    <row r="61" spans="1:9" ht="16.5" x14ac:dyDescent="0.25">
      <c r="A61" s="47">
        <v>2</v>
      </c>
      <c r="B61" s="69" t="s">
        <v>1369</v>
      </c>
      <c r="C61" s="69">
        <v>1992</v>
      </c>
      <c r="D61" s="69">
        <v>115</v>
      </c>
      <c r="E61" s="69" t="s">
        <v>549</v>
      </c>
      <c r="F61" s="69">
        <v>1</v>
      </c>
      <c r="G61" s="69">
        <v>0</v>
      </c>
      <c r="H61" s="69">
        <v>0</v>
      </c>
      <c r="I61" s="69">
        <v>0</v>
      </c>
    </row>
    <row r="62" spans="1:9" ht="16.5" x14ac:dyDescent="0.25">
      <c r="A62" s="47">
        <v>3</v>
      </c>
      <c r="B62" s="69" t="s">
        <v>1370</v>
      </c>
      <c r="C62" s="69">
        <v>1998</v>
      </c>
      <c r="D62" s="69">
        <v>110</v>
      </c>
      <c r="E62" s="69" t="s">
        <v>549</v>
      </c>
      <c r="F62" s="69">
        <v>1</v>
      </c>
      <c r="G62" s="69">
        <v>0</v>
      </c>
      <c r="H62" s="69">
        <v>0</v>
      </c>
      <c r="I62" s="69">
        <v>0</v>
      </c>
    </row>
    <row r="63" spans="1:9" ht="16.5" x14ac:dyDescent="0.25">
      <c r="A63" s="47">
        <v>4</v>
      </c>
      <c r="B63" s="69" t="s">
        <v>1371</v>
      </c>
      <c r="C63" s="69">
        <v>1998</v>
      </c>
      <c r="D63" s="147" t="s">
        <v>1372</v>
      </c>
      <c r="E63" s="69" t="s">
        <v>549</v>
      </c>
      <c r="F63" s="69">
        <v>1</v>
      </c>
      <c r="G63" s="69">
        <v>0</v>
      </c>
      <c r="H63" s="69">
        <v>1300</v>
      </c>
      <c r="I63" s="69">
        <v>1300</v>
      </c>
    </row>
    <row r="64" spans="1:9" ht="16.5" x14ac:dyDescent="0.25">
      <c r="A64" s="47">
        <v>5</v>
      </c>
      <c r="B64" s="69" t="s">
        <v>572</v>
      </c>
      <c r="C64" s="69">
        <v>2010</v>
      </c>
      <c r="D64" s="69">
        <v>71</v>
      </c>
      <c r="E64" s="69" t="s">
        <v>549</v>
      </c>
      <c r="F64" s="69">
        <v>1</v>
      </c>
      <c r="G64" s="69">
        <v>0</v>
      </c>
      <c r="H64" s="69">
        <v>0</v>
      </c>
      <c r="I64" s="69">
        <v>0</v>
      </c>
    </row>
    <row r="65" spans="1:9" ht="16.5" x14ac:dyDescent="0.25">
      <c r="A65" s="47">
        <v>6</v>
      </c>
      <c r="B65" s="69" t="s">
        <v>572</v>
      </c>
      <c r="C65" s="69">
        <v>2003</v>
      </c>
      <c r="D65" s="69" t="s">
        <v>1373</v>
      </c>
      <c r="E65" s="69" t="s">
        <v>549</v>
      </c>
      <c r="F65" s="69">
        <v>2</v>
      </c>
      <c r="G65" s="69">
        <v>0</v>
      </c>
      <c r="H65" s="69">
        <v>0</v>
      </c>
      <c r="I65" s="69">
        <v>0</v>
      </c>
    </row>
    <row r="66" spans="1:9" ht="16.5" x14ac:dyDescent="0.25">
      <c r="A66" s="47">
        <v>7</v>
      </c>
      <c r="B66" s="69" t="s">
        <v>572</v>
      </c>
      <c r="C66" s="69">
        <v>2014</v>
      </c>
      <c r="D66" s="69">
        <v>92</v>
      </c>
      <c r="E66" s="69" t="s">
        <v>549</v>
      </c>
      <c r="F66" s="69">
        <v>1</v>
      </c>
      <c r="G66" s="69">
        <v>0</v>
      </c>
      <c r="H66" s="69">
        <v>0</v>
      </c>
      <c r="I66" s="69">
        <v>0</v>
      </c>
    </row>
    <row r="67" spans="1:9" ht="16.5" x14ac:dyDescent="0.25">
      <c r="A67" s="47"/>
      <c r="B67" s="68" t="s">
        <v>289</v>
      </c>
      <c r="C67" s="69"/>
      <c r="D67" s="69"/>
      <c r="E67" s="69"/>
      <c r="F67" s="69"/>
      <c r="G67" s="69"/>
      <c r="H67" s="81">
        <v>1300</v>
      </c>
      <c r="I67" s="81">
        <v>1300</v>
      </c>
    </row>
    <row r="68" spans="1:9" ht="16.5" x14ac:dyDescent="0.25">
      <c r="A68" s="191" t="s">
        <v>1109</v>
      </c>
      <c r="B68" s="191"/>
      <c r="C68" s="191"/>
      <c r="D68" s="191"/>
      <c r="E68" s="191"/>
      <c r="F68" s="191"/>
      <c r="G68" s="191"/>
      <c r="H68" s="191"/>
      <c r="I68" s="191"/>
    </row>
    <row r="69" spans="1:9" ht="82.5" x14ac:dyDescent="0.25">
      <c r="A69" s="66" t="s">
        <v>554</v>
      </c>
      <c r="B69" s="66" t="s">
        <v>545</v>
      </c>
      <c r="C69" s="66" t="s">
        <v>1104</v>
      </c>
      <c r="D69" s="66" t="s">
        <v>546</v>
      </c>
      <c r="E69" s="66" t="s">
        <v>550</v>
      </c>
      <c r="F69" s="66" t="s">
        <v>1105</v>
      </c>
      <c r="G69" s="66" t="s">
        <v>307</v>
      </c>
      <c r="H69" s="66" t="s">
        <v>1106</v>
      </c>
      <c r="I69" s="66" t="s">
        <v>547</v>
      </c>
    </row>
    <row r="70" spans="1:9" ht="49.5" x14ac:dyDescent="0.25">
      <c r="A70" s="47">
        <v>1</v>
      </c>
      <c r="B70" s="69" t="s">
        <v>1374</v>
      </c>
      <c r="C70" s="69">
        <v>1988</v>
      </c>
      <c r="D70" s="69" t="s">
        <v>1375</v>
      </c>
      <c r="E70" s="69" t="s">
        <v>549</v>
      </c>
      <c r="F70" s="69">
        <v>0</v>
      </c>
      <c r="G70" s="69">
        <v>10</v>
      </c>
      <c r="H70" s="69">
        <v>0</v>
      </c>
      <c r="I70" s="69">
        <v>0</v>
      </c>
    </row>
    <row r="71" spans="1:9" ht="33" x14ac:dyDescent="0.25">
      <c r="A71" s="47">
        <v>2</v>
      </c>
      <c r="B71" s="69" t="s">
        <v>1376</v>
      </c>
      <c r="C71" s="69">
        <v>1988</v>
      </c>
      <c r="D71" s="69" t="s">
        <v>1377</v>
      </c>
      <c r="E71" s="69" t="s">
        <v>549</v>
      </c>
      <c r="F71" s="69">
        <v>0</v>
      </c>
      <c r="G71" s="69">
        <v>10</v>
      </c>
      <c r="H71" s="69">
        <v>0</v>
      </c>
      <c r="I71" s="69">
        <v>0</v>
      </c>
    </row>
    <row r="72" spans="1:9" ht="16.5" x14ac:dyDescent="0.25">
      <c r="A72" s="47"/>
      <c r="B72" s="69" t="s">
        <v>289</v>
      </c>
      <c r="C72" s="69"/>
      <c r="D72" s="69"/>
      <c r="E72" s="69"/>
      <c r="F72" s="69"/>
      <c r="G72" s="69"/>
      <c r="H72" s="81">
        <v>0</v>
      </c>
      <c r="I72" s="81">
        <v>0</v>
      </c>
    </row>
    <row r="73" spans="1:9" ht="16.5" x14ac:dyDescent="0.3">
      <c r="A73" s="192" t="s">
        <v>1110</v>
      </c>
      <c r="B73" s="192"/>
      <c r="C73" s="192"/>
      <c r="D73" s="192"/>
      <c r="E73" s="192"/>
      <c r="F73" s="192"/>
      <c r="G73" s="192"/>
      <c r="H73" s="192"/>
      <c r="I73" s="62"/>
    </row>
    <row r="74" spans="1:9" ht="82.5" x14ac:dyDescent="0.25">
      <c r="A74" s="60" t="s">
        <v>554</v>
      </c>
      <c r="B74" s="66" t="s">
        <v>545</v>
      </c>
      <c r="C74" s="66" t="s">
        <v>1104</v>
      </c>
      <c r="D74" s="66" t="s">
        <v>546</v>
      </c>
      <c r="E74" s="66" t="s">
        <v>550</v>
      </c>
      <c r="F74" s="66" t="s">
        <v>1105</v>
      </c>
      <c r="G74" s="66" t="s">
        <v>307</v>
      </c>
      <c r="H74" s="66" t="s">
        <v>1106</v>
      </c>
      <c r="I74" s="66" t="s">
        <v>547</v>
      </c>
    </row>
    <row r="75" spans="1:9" ht="16.5" x14ac:dyDescent="0.3">
      <c r="A75" s="74">
        <v>1</v>
      </c>
      <c r="B75" s="71" t="s">
        <v>311</v>
      </c>
      <c r="C75" s="74">
        <v>2010</v>
      </c>
      <c r="D75" s="74" t="s">
        <v>1378</v>
      </c>
      <c r="E75" s="74" t="s">
        <v>549</v>
      </c>
      <c r="F75" s="74">
        <v>0</v>
      </c>
      <c r="G75" s="74">
        <v>1</v>
      </c>
      <c r="H75" s="74">
        <v>0</v>
      </c>
      <c r="I75" s="74">
        <v>0</v>
      </c>
    </row>
    <row r="76" spans="1:9" ht="16.5" x14ac:dyDescent="0.3">
      <c r="A76" s="74">
        <v>2</v>
      </c>
      <c r="B76" s="71" t="s">
        <v>1379</v>
      </c>
      <c r="C76" s="74">
        <v>2014</v>
      </c>
      <c r="D76" s="74" t="s">
        <v>1380</v>
      </c>
      <c r="E76" s="74" t="s">
        <v>549</v>
      </c>
      <c r="F76" s="74">
        <v>0</v>
      </c>
      <c r="G76" s="74">
        <v>1</v>
      </c>
      <c r="H76" s="74">
        <v>0</v>
      </c>
      <c r="I76" s="47">
        <v>0</v>
      </c>
    </row>
    <row r="77" spans="1:9" ht="16.5" x14ac:dyDescent="0.3">
      <c r="A77" s="74">
        <v>3</v>
      </c>
      <c r="B77" s="71" t="s">
        <v>1381</v>
      </c>
      <c r="C77" s="74">
        <v>2013</v>
      </c>
      <c r="D77" s="74"/>
      <c r="E77" s="74" t="s">
        <v>549</v>
      </c>
      <c r="F77" s="74">
        <v>4</v>
      </c>
      <c r="G77" s="74">
        <v>1</v>
      </c>
      <c r="H77" s="74">
        <v>16728</v>
      </c>
      <c r="I77" s="74">
        <v>16728</v>
      </c>
    </row>
    <row r="78" spans="1:9" ht="16.5" x14ac:dyDescent="0.3">
      <c r="A78" s="74">
        <v>4</v>
      </c>
      <c r="B78" s="71" t="s">
        <v>315</v>
      </c>
      <c r="C78" s="74">
        <v>1998</v>
      </c>
      <c r="D78" s="74">
        <v>20</v>
      </c>
      <c r="E78" s="74" t="s">
        <v>549</v>
      </c>
      <c r="F78" s="74">
        <v>0</v>
      </c>
      <c r="G78" s="74">
        <v>1</v>
      </c>
      <c r="H78" s="74">
        <v>0</v>
      </c>
      <c r="I78" s="74">
        <v>0</v>
      </c>
    </row>
    <row r="79" spans="1:9" ht="16.5" x14ac:dyDescent="0.3">
      <c r="A79" s="74">
        <v>5</v>
      </c>
      <c r="B79" s="71" t="s">
        <v>1382</v>
      </c>
      <c r="C79" s="74">
        <v>1990</v>
      </c>
      <c r="D79" s="74">
        <v>21</v>
      </c>
      <c r="E79" s="74" t="s">
        <v>549</v>
      </c>
      <c r="F79" s="74">
        <v>0</v>
      </c>
      <c r="G79" s="74">
        <v>1</v>
      </c>
      <c r="H79" s="74">
        <v>0</v>
      </c>
      <c r="I79" s="74">
        <v>0</v>
      </c>
    </row>
    <row r="80" spans="1:9" ht="16.5" x14ac:dyDescent="0.3">
      <c r="A80" s="74">
        <v>6</v>
      </c>
      <c r="B80" s="71" t="s">
        <v>1383</v>
      </c>
      <c r="C80" s="74">
        <v>1989</v>
      </c>
      <c r="D80" s="74">
        <v>22</v>
      </c>
      <c r="E80" s="74" t="s">
        <v>1384</v>
      </c>
      <c r="F80" s="74">
        <v>0</v>
      </c>
      <c r="G80" s="74">
        <v>1</v>
      </c>
      <c r="H80" s="74">
        <v>0</v>
      </c>
      <c r="I80" s="74">
        <v>0</v>
      </c>
    </row>
    <row r="81" spans="1:9" ht="16.5" x14ac:dyDescent="0.3">
      <c r="A81" s="74">
        <v>7</v>
      </c>
      <c r="B81" s="148" t="s">
        <v>1385</v>
      </c>
      <c r="C81" s="74">
        <v>1971</v>
      </c>
      <c r="D81" s="74">
        <v>25</v>
      </c>
      <c r="E81" s="74" t="s">
        <v>549</v>
      </c>
      <c r="F81" s="74">
        <v>0</v>
      </c>
      <c r="G81" s="74">
        <v>1</v>
      </c>
      <c r="H81" s="74">
        <v>0</v>
      </c>
      <c r="I81" s="74">
        <v>0</v>
      </c>
    </row>
    <row r="82" spans="1:9" ht="16.5" x14ac:dyDescent="0.3">
      <c r="A82" s="74">
        <v>8</v>
      </c>
      <c r="B82" s="148" t="s">
        <v>1386</v>
      </c>
      <c r="C82" s="74">
        <v>1971</v>
      </c>
      <c r="D82" s="74">
        <v>26</v>
      </c>
      <c r="E82" s="74" t="s">
        <v>549</v>
      </c>
      <c r="F82" s="74">
        <v>0</v>
      </c>
      <c r="G82" s="74">
        <v>2</v>
      </c>
      <c r="H82" s="74">
        <v>0</v>
      </c>
      <c r="I82" s="74">
        <v>0</v>
      </c>
    </row>
    <row r="83" spans="1:9" ht="16.5" x14ac:dyDescent="0.3">
      <c r="A83" s="74">
        <v>9</v>
      </c>
      <c r="B83" s="148" t="s">
        <v>1387</v>
      </c>
      <c r="C83" s="74">
        <v>1971</v>
      </c>
      <c r="D83" s="74" t="s">
        <v>1388</v>
      </c>
      <c r="E83" s="74" t="s">
        <v>549</v>
      </c>
      <c r="F83" s="74">
        <v>0</v>
      </c>
      <c r="G83" s="74">
        <v>40</v>
      </c>
      <c r="H83" s="74">
        <v>0</v>
      </c>
      <c r="I83" s="74">
        <v>0</v>
      </c>
    </row>
    <row r="84" spans="1:9" ht="16.5" x14ac:dyDescent="0.3">
      <c r="A84" s="74">
        <v>10</v>
      </c>
      <c r="B84" s="148" t="s">
        <v>1387</v>
      </c>
      <c r="C84" s="74">
        <v>2006</v>
      </c>
      <c r="D84" s="74" t="s">
        <v>1389</v>
      </c>
      <c r="E84" s="74" t="s">
        <v>549</v>
      </c>
      <c r="F84" s="74">
        <v>0</v>
      </c>
      <c r="G84" s="74">
        <v>23</v>
      </c>
      <c r="H84" s="74">
        <v>0</v>
      </c>
      <c r="I84" s="74">
        <v>0</v>
      </c>
    </row>
    <row r="85" spans="1:9" ht="16.5" x14ac:dyDescent="0.3">
      <c r="A85" s="74">
        <v>11</v>
      </c>
      <c r="B85" s="148" t="s">
        <v>311</v>
      </c>
      <c r="C85" s="74">
        <v>2006</v>
      </c>
      <c r="D85" s="74" t="s">
        <v>1390</v>
      </c>
      <c r="E85" s="74" t="s">
        <v>549</v>
      </c>
      <c r="F85" s="74">
        <v>0</v>
      </c>
      <c r="G85" s="74">
        <v>20</v>
      </c>
      <c r="H85" s="74">
        <v>0</v>
      </c>
      <c r="I85" s="74">
        <v>0</v>
      </c>
    </row>
    <row r="86" spans="1:9" ht="16.5" x14ac:dyDescent="0.3">
      <c r="A86" s="74">
        <v>12</v>
      </c>
      <c r="B86" s="148" t="s">
        <v>1391</v>
      </c>
      <c r="C86" s="74">
        <v>2007</v>
      </c>
      <c r="D86" s="74" t="s">
        <v>1392</v>
      </c>
      <c r="E86" s="74" t="s">
        <v>549</v>
      </c>
      <c r="F86" s="74">
        <v>0</v>
      </c>
      <c r="G86" s="74">
        <v>1</v>
      </c>
      <c r="H86" s="74">
        <v>0</v>
      </c>
      <c r="I86" s="74">
        <v>0</v>
      </c>
    </row>
    <row r="87" spans="1:9" ht="16.5" x14ac:dyDescent="0.3">
      <c r="A87" s="74">
        <v>13</v>
      </c>
      <c r="B87" s="148" t="s">
        <v>566</v>
      </c>
      <c r="C87" s="74">
        <v>1971</v>
      </c>
      <c r="D87" s="74"/>
      <c r="E87" s="74" t="s">
        <v>549</v>
      </c>
      <c r="F87" s="74">
        <v>5</v>
      </c>
      <c r="G87" s="74">
        <v>75</v>
      </c>
      <c r="H87" s="74">
        <v>1044.2</v>
      </c>
      <c r="I87" s="74">
        <v>78320</v>
      </c>
    </row>
    <row r="88" spans="1:9" ht="16.5" x14ac:dyDescent="0.3">
      <c r="A88" s="74">
        <v>14</v>
      </c>
      <c r="B88" s="148" t="s">
        <v>570</v>
      </c>
      <c r="C88" s="74">
        <v>1971</v>
      </c>
      <c r="D88" s="74"/>
      <c r="E88" s="74" t="s">
        <v>549</v>
      </c>
      <c r="F88" s="74">
        <v>0</v>
      </c>
      <c r="G88" s="74">
        <v>54</v>
      </c>
      <c r="H88" s="74">
        <v>0</v>
      </c>
      <c r="I88" s="47">
        <v>0</v>
      </c>
    </row>
    <row r="89" spans="1:9" ht="16.5" x14ac:dyDescent="0.3">
      <c r="A89" s="74">
        <v>15</v>
      </c>
      <c r="B89" s="148" t="s">
        <v>1393</v>
      </c>
      <c r="C89" s="74">
        <v>1971</v>
      </c>
      <c r="D89" s="74"/>
      <c r="E89" s="74" t="s">
        <v>549</v>
      </c>
      <c r="F89" s="74">
        <v>0</v>
      </c>
      <c r="G89" s="74">
        <v>17</v>
      </c>
      <c r="H89" s="74">
        <v>0</v>
      </c>
      <c r="I89" s="47">
        <v>0</v>
      </c>
    </row>
    <row r="90" spans="1:9" ht="16.5" x14ac:dyDescent="0.3">
      <c r="A90" s="74">
        <v>16</v>
      </c>
      <c r="B90" s="148" t="s">
        <v>1394</v>
      </c>
      <c r="C90" s="74">
        <v>2013</v>
      </c>
      <c r="D90" s="74"/>
      <c r="E90" s="74" t="s">
        <v>549</v>
      </c>
      <c r="F90" s="74">
        <v>4</v>
      </c>
      <c r="G90" s="74">
        <v>1</v>
      </c>
      <c r="H90" s="74">
        <v>7276</v>
      </c>
      <c r="I90" s="74">
        <v>7276</v>
      </c>
    </row>
    <row r="91" spans="1:9" ht="16.5" x14ac:dyDescent="0.3">
      <c r="A91" s="74">
        <v>17</v>
      </c>
      <c r="B91" s="148" t="s">
        <v>1395</v>
      </c>
      <c r="C91" s="74">
        <v>2018</v>
      </c>
      <c r="D91" s="74"/>
      <c r="E91" s="74" t="s">
        <v>549</v>
      </c>
      <c r="F91" s="74">
        <v>0</v>
      </c>
      <c r="G91" s="74">
        <v>26</v>
      </c>
      <c r="H91" s="74">
        <v>0</v>
      </c>
      <c r="I91" s="47">
        <v>0</v>
      </c>
    </row>
    <row r="92" spans="1:9" ht="16.5" x14ac:dyDescent="0.3">
      <c r="A92" s="74">
        <v>18</v>
      </c>
      <c r="B92" s="148" t="s">
        <v>564</v>
      </c>
      <c r="C92" s="74">
        <v>2018</v>
      </c>
      <c r="D92" s="74"/>
      <c r="E92" s="74" t="s">
        <v>549</v>
      </c>
      <c r="F92" s="74">
        <v>0</v>
      </c>
      <c r="G92" s="74">
        <v>20</v>
      </c>
      <c r="H92" s="74">
        <v>0</v>
      </c>
      <c r="I92" s="47">
        <v>0</v>
      </c>
    </row>
    <row r="93" spans="1:9" ht="16.5" x14ac:dyDescent="0.3">
      <c r="A93" s="74">
        <v>19</v>
      </c>
      <c r="B93" s="148" t="s">
        <v>567</v>
      </c>
      <c r="C93" s="74">
        <v>2018</v>
      </c>
      <c r="D93" s="74"/>
      <c r="E93" s="74" t="s">
        <v>549</v>
      </c>
      <c r="F93" s="74">
        <v>0</v>
      </c>
      <c r="G93" s="74">
        <v>30</v>
      </c>
      <c r="H93" s="74">
        <v>0</v>
      </c>
      <c r="I93" s="47">
        <v>0</v>
      </c>
    </row>
    <row r="94" spans="1:9" ht="16.5" x14ac:dyDescent="0.3">
      <c r="A94" s="74">
        <v>20</v>
      </c>
      <c r="B94" s="148" t="s">
        <v>560</v>
      </c>
      <c r="C94" s="74">
        <v>2019</v>
      </c>
      <c r="D94" s="74"/>
      <c r="E94" s="74" t="s">
        <v>549</v>
      </c>
      <c r="F94" s="74">
        <v>1</v>
      </c>
      <c r="G94" s="74">
        <v>7</v>
      </c>
      <c r="H94" s="74">
        <v>185</v>
      </c>
      <c r="I94" s="74">
        <v>1295</v>
      </c>
    </row>
    <row r="95" spans="1:9" ht="16.5" x14ac:dyDescent="0.3">
      <c r="A95" s="74">
        <v>21</v>
      </c>
      <c r="B95" s="148" t="s">
        <v>559</v>
      </c>
      <c r="C95" s="74">
        <v>2019</v>
      </c>
      <c r="D95" s="74"/>
      <c r="E95" s="74" t="s">
        <v>549</v>
      </c>
      <c r="F95" s="74">
        <v>1</v>
      </c>
      <c r="G95" s="74">
        <v>5</v>
      </c>
      <c r="H95" s="74">
        <v>150</v>
      </c>
      <c r="I95" s="74">
        <v>750</v>
      </c>
    </row>
    <row r="96" spans="1:9" ht="16.5" x14ac:dyDescent="0.3">
      <c r="A96" s="74">
        <v>22</v>
      </c>
      <c r="B96" s="148" t="s">
        <v>1396</v>
      </c>
      <c r="C96" s="74">
        <v>2019</v>
      </c>
      <c r="D96" s="74"/>
      <c r="E96" s="74" t="s">
        <v>549</v>
      </c>
      <c r="F96" s="74">
        <v>1</v>
      </c>
      <c r="G96" s="74">
        <v>10</v>
      </c>
      <c r="H96" s="74">
        <v>175</v>
      </c>
      <c r="I96" s="74">
        <v>1750</v>
      </c>
    </row>
    <row r="97" spans="1:9" ht="16.5" x14ac:dyDescent="0.3">
      <c r="A97" s="71"/>
      <c r="B97" s="83" t="s">
        <v>289</v>
      </c>
      <c r="C97" s="82"/>
      <c r="D97" s="82"/>
      <c r="E97" s="82"/>
      <c r="F97" s="82"/>
      <c r="G97" s="82"/>
      <c r="H97" s="82">
        <f>SUM(H75:H96)</f>
        <v>25558.2</v>
      </c>
      <c r="I97" s="68">
        <f>SUM(I75:I96)</f>
        <v>106119</v>
      </c>
    </row>
    <row r="99" spans="1:9" ht="16.5" x14ac:dyDescent="0.25">
      <c r="A99" s="193" t="s">
        <v>1111</v>
      </c>
      <c r="B99" s="193"/>
      <c r="C99" s="193"/>
      <c r="D99" s="193"/>
      <c r="E99" s="193"/>
      <c r="F99" s="193"/>
      <c r="G99" s="193"/>
      <c r="H99" s="193"/>
      <c r="I99" s="193"/>
    </row>
    <row r="100" spans="1:9" ht="82.5" x14ac:dyDescent="0.25">
      <c r="A100" s="84" t="s">
        <v>554</v>
      </c>
      <c r="B100" s="149" t="s">
        <v>555</v>
      </c>
      <c r="C100" s="85" t="s">
        <v>562</v>
      </c>
      <c r="D100" s="85" t="s">
        <v>556</v>
      </c>
      <c r="E100" s="85" t="s">
        <v>1397</v>
      </c>
      <c r="F100" s="85" t="s">
        <v>550</v>
      </c>
      <c r="G100" s="85" t="s">
        <v>557</v>
      </c>
      <c r="H100" s="85" t="s">
        <v>561</v>
      </c>
      <c r="I100" s="85" t="s">
        <v>563</v>
      </c>
    </row>
    <row r="101" spans="1:9" ht="16.5" x14ac:dyDescent="0.3">
      <c r="A101" s="75">
        <v>1</v>
      </c>
      <c r="B101" s="76" t="s">
        <v>309</v>
      </c>
      <c r="C101" s="76">
        <v>1979</v>
      </c>
      <c r="D101" s="76" t="s">
        <v>1398</v>
      </c>
      <c r="E101" s="76">
        <v>2</v>
      </c>
      <c r="F101" s="76" t="s">
        <v>549</v>
      </c>
      <c r="G101" s="76">
        <v>4</v>
      </c>
      <c r="H101" s="76">
        <v>5000</v>
      </c>
      <c r="I101" s="76">
        <v>20000</v>
      </c>
    </row>
    <row r="102" spans="1:9" ht="16.5" x14ac:dyDescent="0.3">
      <c r="A102" s="75">
        <v>2</v>
      </c>
      <c r="B102" s="76" t="s">
        <v>1399</v>
      </c>
      <c r="C102" s="76">
        <v>1979</v>
      </c>
      <c r="D102" s="76">
        <v>25</v>
      </c>
      <c r="E102" s="76">
        <v>2</v>
      </c>
      <c r="F102" s="76" t="s">
        <v>549</v>
      </c>
      <c r="G102" s="76">
        <v>1</v>
      </c>
      <c r="H102" s="76">
        <v>7600</v>
      </c>
      <c r="I102" s="76">
        <v>7600</v>
      </c>
    </row>
    <row r="103" spans="1:9" ht="16.5" x14ac:dyDescent="0.3">
      <c r="A103" s="75">
        <v>3</v>
      </c>
      <c r="B103" s="76" t="s">
        <v>1399</v>
      </c>
      <c r="C103" s="76">
        <v>1991</v>
      </c>
      <c r="D103" s="76">
        <v>26</v>
      </c>
      <c r="E103" s="76">
        <v>2</v>
      </c>
      <c r="F103" s="76" t="s">
        <v>549</v>
      </c>
      <c r="G103" s="76">
        <v>1</v>
      </c>
      <c r="H103" s="76">
        <v>7600</v>
      </c>
      <c r="I103" s="76">
        <v>7600</v>
      </c>
    </row>
    <row r="104" spans="1:9" ht="16.5" x14ac:dyDescent="0.3">
      <c r="A104" s="157">
        <v>4</v>
      </c>
      <c r="B104" s="76" t="s">
        <v>1399</v>
      </c>
      <c r="C104" s="76">
        <v>2008</v>
      </c>
      <c r="D104" s="76" t="s">
        <v>1400</v>
      </c>
      <c r="E104" s="76">
        <v>1</v>
      </c>
      <c r="F104" s="76" t="s">
        <v>549</v>
      </c>
      <c r="G104" s="76">
        <v>8</v>
      </c>
      <c r="H104" s="76">
        <v>8800</v>
      </c>
      <c r="I104" s="76">
        <v>70400</v>
      </c>
    </row>
    <row r="105" spans="1:9" ht="16.5" x14ac:dyDescent="0.3">
      <c r="A105" s="157">
        <v>5</v>
      </c>
      <c r="B105" s="76" t="s">
        <v>558</v>
      </c>
      <c r="C105" s="76">
        <v>2005</v>
      </c>
      <c r="D105" s="76" t="s">
        <v>1401</v>
      </c>
      <c r="E105" s="76">
        <v>2</v>
      </c>
      <c r="F105" s="76" t="s">
        <v>549</v>
      </c>
      <c r="G105" s="76">
        <v>30</v>
      </c>
      <c r="H105" s="76">
        <v>1700</v>
      </c>
      <c r="I105" s="76">
        <v>51000</v>
      </c>
    </row>
    <row r="106" spans="1:9" ht="16.5" x14ac:dyDescent="0.3">
      <c r="A106" s="157">
        <v>6</v>
      </c>
      <c r="B106" s="76" t="s">
        <v>1402</v>
      </c>
      <c r="C106" s="76">
        <v>2005</v>
      </c>
      <c r="D106" s="76" t="s">
        <v>1403</v>
      </c>
      <c r="E106" s="76">
        <v>2</v>
      </c>
      <c r="F106" s="76" t="s">
        <v>549</v>
      </c>
      <c r="G106" s="76">
        <v>20</v>
      </c>
      <c r="H106" s="76">
        <v>2100</v>
      </c>
      <c r="I106" s="76">
        <v>42000</v>
      </c>
    </row>
    <row r="107" spans="1:9" ht="16.5" x14ac:dyDescent="0.3">
      <c r="A107" s="157">
        <v>7</v>
      </c>
      <c r="B107" s="76" t="s">
        <v>1387</v>
      </c>
      <c r="C107" s="76">
        <v>1978</v>
      </c>
      <c r="D107" s="76" t="s">
        <v>1404</v>
      </c>
      <c r="E107" s="76">
        <v>2</v>
      </c>
      <c r="F107" s="76" t="s">
        <v>549</v>
      </c>
      <c r="G107" s="76">
        <v>48</v>
      </c>
      <c r="H107" s="76">
        <v>5000</v>
      </c>
      <c r="I107" s="76">
        <v>240000</v>
      </c>
    </row>
    <row r="108" spans="1:9" ht="16.5" x14ac:dyDescent="0.3">
      <c r="A108" s="157">
        <v>8</v>
      </c>
      <c r="B108" s="76" t="s">
        <v>558</v>
      </c>
      <c r="C108" s="76">
        <v>2009</v>
      </c>
      <c r="D108" s="76" t="s">
        <v>1405</v>
      </c>
      <c r="E108" s="76">
        <v>2</v>
      </c>
      <c r="F108" s="76" t="s">
        <v>549</v>
      </c>
      <c r="G108" s="76">
        <v>2</v>
      </c>
      <c r="H108" s="76">
        <v>1700</v>
      </c>
      <c r="I108" s="76">
        <v>3400</v>
      </c>
    </row>
    <row r="109" spans="1:9" ht="16.5" x14ac:dyDescent="0.3">
      <c r="A109" s="157">
        <v>9</v>
      </c>
      <c r="B109" s="76" t="s">
        <v>1387</v>
      </c>
      <c r="C109" s="76">
        <v>1980</v>
      </c>
      <c r="D109" s="76" t="s">
        <v>1406</v>
      </c>
      <c r="E109" s="76">
        <v>2</v>
      </c>
      <c r="F109" s="76" t="s">
        <v>549</v>
      </c>
      <c r="G109" s="76">
        <v>66</v>
      </c>
      <c r="H109" s="76">
        <v>5000</v>
      </c>
      <c r="I109" s="76">
        <v>330000</v>
      </c>
    </row>
    <row r="110" spans="1:9" ht="16.5" x14ac:dyDescent="0.3">
      <c r="A110" s="75">
        <v>10</v>
      </c>
      <c r="B110" s="76" t="s">
        <v>1407</v>
      </c>
      <c r="C110" s="76">
        <v>1997</v>
      </c>
      <c r="D110" s="76"/>
      <c r="E110" s="76">
        <v>2</v>
      </c>
      <c r="F110" s="76" t="s">
        <v>1384</v>
      </c>
      <c r="G110" s="76">
        <v>28</v>
      </c>
      <c r="H110" s="76">
        <v>1440</v>
      </c>
      <c r="I110" s="76">
        <v>17280</v>
      </c>
    </row>
    <row r="111" spans="1:9" ht="16.5" x14ac:dyDescent="0.3">
      <c r="A111" s="75">
        <v>11</v>
      </c>
      <c r="B111" s="76" t="s">
        <v>1407</v>
      </c>
      <c r="C111" s="76">
        <v>1998</v>
      </c>
      <c r="D111" s="76"/>
      <c r="E111" s="76">
        <v>2</v>
      </c>
      <c r="F111" s="76" t="s">
        <v>1384</v>
      </c>
      <c r="G111" s="76">
        <v>28</v>
      </c>
      <c r="H111" s="76">
        <v>1440</v>
      </c>
      <c r="I111" s="76">
        <v>40320</v>
      </c>
    </row>
    <row r="112" spans="1:9" ht="16.5" x14ac:dyDescent="0.3">
      <c r="A112" s="75">
        <v>12</v>
      </c>
      <c r="B112" s="76" t="s">
        <v>1408</v>
      </c>
      <c r="C112" s="76">
        <v>1977</v>
      </c>
      <c r="D112" s="76"/>
      <c r="E112" s="76">
        <v>2</v>
      </c>
      <c r="F112" s="76" t="s">
        <v>549</v>
      </c>
      <c r="G112" s="76">
        <v>107</v>
      </c>
      <c r="H112" s="76">
        <v>61</v>
      </c>
      <c r="I112" s="76">
        <v>6527</v>
      </c>
    </row>
    <row r="113" spans="1:9" ht="16.5" x14ac:dyDescent="0.3">
      <c r="A113" s="75">
        <v>13</v>
      </c>
      <c r="B113" s="76" t="s">
        <v>1408</v>
      </c>
      <c r="C113" s="76">
        <v>1977</v>
      </c>
      <c r="D113" s="76"/>
      <c r="E113" s="76">
        <v>2</v>
      </c>
      <c r="F113" s="76" t="s">
        <v>549</v>
      </c>
      <c r="G113" s="76">
        <v>31</v>
      </c>
      <c r="H113" s="76">
        <v>36</v>
      </c>
      <c r="I113" s="76">
        <v>1971</v>
      </c>
    </row>
    <row r="114" spans="1:9" ht="16.5" x14ac:dyDescent="0.3">
      <c r="A114" s="75">
        <v>14</v>
      </c>
      <c r="B114" s="76" t="s">
        <v>566</v>
      </c>
      <c r="C114" s="76">
        <v>1977</v>
      </c>
      <c r="D114" s="76"/>
      <c r="E114" s="76">
        <v>2</v>
      </c>
      <c r="F114" s="76" t="s">
        <v>549</v>
      </c>
      <c r="G114" s="76">
        <v>94</v>
      </c>
      <c r="H114" s="76">
        <v>47</v>
      </c>
      <c r="I114" s="76">
        <v>4418</v>
      </c>
    </row>
    <row r="115" spans="1:9" ht="16.5" x14ac:dyDescent="0.3">
      <c r="A115" s="75">
        <v>15</v>
      </c>
      <c r="B115" s="76" t="s">
        <v>572</v>
      </c>
      <c r="C115" s="76">
        <v>2005</v>
      </c>
      <c r="D115" s="76"/>
      <c r="E115" s="76">
        <v>2</v>
      </c>
      <c r="F115" s="76" t="s">
        <v>549</v>
      </c>
      <c r="G115" s="76">
        <v>1</v>
      </c>
      <c r="H115" s="76">
        <v>1800</v>
      </c>
      <c r="I115" s="76">
        <v>1800</v>
      </c>
    </row>
    <row r="116" spans="1:9" ht="16.5" x14ac:dyDescent="0.3">
      <c r="A116" s="75">
        <v>16</v>
      </c>
      <c r="B116" s="76" t="s">
        <v>1409</v>
      </c>
      <c r="C116" s="76">
        <v>2003</v>
      </c>
      <c r="D116" s="76"/>
      <c r="E116" s="76">
        <v>2</v>
      </c>
      <c r="F116" s="76" t="s">
        <v>549</v>
      </c>
      <c r="G116" s="76">
        <v>1</v>
      </c>
      <c r="H116" s="76">
        <v>100</v>
      </c>
      <c r="I116" s="76">
        <v>100</v>
      </c>
    </row>
    <row r="117" spans="1:9" ht="16.5" x14ac:dyDescent="0.3">
      <c r="A117" s="75">
        <v>17</v>
      </c>
      <c r="B117" s="76" t="s">
        <v>1410</v>
      </c>
      <c r="C117" s="76">
        <v>1979</v>
      </c>
      <c r="D117" s="76"/>
      <c r="E117" s="76">
        <v>2</v>
      </c>
      <c r="F117" s="76" t="s">
        <v>549</v>
      </c>
      <c r="G117" s="76">
        <v>1</v>
      </c>
      <c r="H117" s="76">
        <v>3000</v>
      </c>
      <c r="I117" s="76">
        <v>3000</v>
      </c>
    </row>
    <row r="118" spans="1:9" ht="16.5" x14ac:dyDescent="0.3">
      <c r="A118" s="75">
        <v>18</v>
      </c>
      <c r="B118" s="76" t="s">
        <v>1411</v>
      </c>
      <c r="C118" s="76">
        <v>2005</v>
      </c>
      <c r="D118" s="76"/>
      <c r="E118" s="76">
        <v>2</v>
      </c>
      <c r="F118" s="76" t="s">
        <v>549</v>
      </c>
      <c r="G118" s="76">
        <v>1</v>
      </c>
      <c r="H118" s="76">
        <v>400</v>
      </c>
      <c r="I118" s="76">
        <v>400</v>
      </c>
    </row>
    <row r="119" spans="1:9" ht="16.5" x14ac:dyDescent="0.3">
      <c r="A119" s="75">
        <v>19</v>
      </c>
      <c r="B119" s="76" t="s">
        <v>1369</v>
      </c>
      <c r="C119" s="76">
        <v>2004</v>
      </c>
      <c r="D119" s="76"/>
      <c r="E119" s="76">
        <v>2</v>
      </c>
      <c r="F119" s="76" t="s">
        <v>549</v>
      </c>
      <c r="G119" s="76">
        <v>1</v>
      </c>
      <c r="H119" s="76">
        <v>300</v>
      </c>
      <c r="I119" s="76">
        <v>300</v>
      </c>
    </row>
    <row r="120" spans="1:9" ht="16.5" x14ac:dyDescent="0.3">
      <c r="A120" s="75">
        <v>20</v>
      </c>
      <c r="B120" s="76" t="s">
        <v>1412</v>
      </c>
      <c r="C120" s="76">
        <v>2005</v>
      </c>
      <c r="D120" s="76"/>
      <c r="E120" s="76">
        <v>2</v>
      </c>
      <c r="F120" s="76" t="s">
        <v>549</v>
      </c>
      <c r="G120" s="76">
        <v>1</v>
      </c>
      <c r="H120" s="76">
        <v>2300</v>
      </c>
      <c r="I120" s="76">
        <v>2300</v>
      </c>
    </row>
    <row r="121" spans="1:9" ht="16.5" x14ac:dyDescent="0.3">
      <c r="A121" s="75">
        <v>21</v>
      </c>
      <c r="B121" s="76" t="s">
        <v>574</v>
      </c>
      <c r="C121" s="76">
        <v>2005</v>
      </c>
      <c r="D121" s="76"/>
      <c r="E121" s="76">
        <v>2</v>
      </c>
      <c r="F121" s="76" t="s">
        <v>549</v>
      </c>
      <c r="G121" s="76">
        <v>1</v>
      </c>
      <c r="H121" s="76">
        <v>60</v>
      </c>
      <c r="I121" s="76">
        <v>60</v>
      </c>
    </row>
    <row r="122" spans="1:9" ht="16.5" x14ac:dyDescent="0.3">
      <c r="A122" s="75">
        <v>22</v>
      </c>
      <c r="B122" s="76" t="s">
        <v>565</v>
      </c>
      <c r="C122" s="76">
        <v>2009</v>
      </c>
      <c r="D122" s="76"/>
      <c r="E122" s="76">
        <v>2</v>
      </c>
      <c r="F122" s="76" t="s">
        <v>549</v>
      </c>
      <c r="G122" s="76">
        <v>4</v>
      </c>
      <c r="H122" s="76">
        <v>600</v>
      </c>
      <c r="I122" s="76">
        <v>2400</v>
      </c>
    </row>
    <row r="123" spans="1:9" ht="16.5" x14ac:dyDescent="0.3">
      <c r="A123" s="75">
        <v>23</v>
      </c>
      <c r="B123" s="76" t="s">
        <v>1413</v>
      </c>
      <c r="C123" s="76">
        <v>2009</v>
      </c>
      <c r="D123" s="76"/>
      <c r="E123" s="76">
        <v>2</v>
      </c>
      <c r="F123" s="76" t="s">
        <v>549</v>
      </c>
      <c r="G123" s="76">
        <v>1</v>
      </c>
      <c r="H123" s="76">
        <v>120</v>
      </c>
      <c r="I123" s="76">
        <v>120</v>
      </c>
    </row>
    <row r="124" spans="1:9" ht="16.5" x14ac:dyDescent="0.3">
      <c r="A124" s="75">
        <v>24</v>
      </c>
      <c r="B124" s="76" t="s">
        <v>1414</v>
      </c>
      <c r="C124" s="76">
        <v>2009</v>
      </c>
      <c r="D124" s="76"/>
      <c r="E124" s="76">
        <v>2</v>
      </c>
      <c r="F124" s="76" t="s">
        <v>549</v>
      </c>
      <c r="G124" s="76">
        <v>5</v>
      </c>
      <c r="H124" s="76">
        <v>200</v>
      </c>
      <c r="I124" s="76">
        <v>1000</v>
      </c>
    </row>
    <row r="125" spans="1:9" ht="16.5" x14ac:dyDescent="0.3">
      <c r="A125" s="75">
        <v>25</v>
      </c>
      <c r="B125" s="76" t="s">
        <v>553</v>
      </c>
      <c r="C125" s="76">
        <v>2005</v>
      </c>
      <c r="D125" s="76"/>
      <c r="E125" s="76">
        <v>2</v>
      </c>
      <c r="F125" s="76" t="s">
        <v>549</v>
      </c>
      <c r="G125" s="76">
        <v>1</v>
      </c>
      <c r="H125" s="76">
        <v>40</v>
      </c>
      <c r="I125" s="76">
        <v>40</v>
      </c>
    </row>
    <row r="126" spans="1:9" ht="16.5" x14ac:dyDescent="0.3">
      <c r="A126" s="75">
        <v>26</v>
      </c>
      <c r="B126" s="76" t="s">
        <v>1415</v>
      </c>
      <c r="C126" s="76">
        <v>2010</v>
      </c>
      <c r="D126" s="76"/>
      <c r="E126" s="76">
        <v>3</v>
      </c>
      <c r="F126" s="76" t="s">
        <v>549</v>
      </c>
      <c r="G126" s="76">
        <v>20</v>
      </c>
      <c r="H126" s="76">
        <v>89</v>
      </c>
      <c r="I126" s="76">
        <v>1780</v>
      </c>
    </row>
    <row r="127" spans="1:9" ht="16.5" x14ac:dyDescent="0.3">
      <c r="A127" s="75">
        <v>27</v>
      </c>
      <c r="B127" s="76" t="s">
        <v>567</v>
      </c>
      <c r="C127" s="76">
        <v>2010</v>
      </c>
      <c r="D127" s="76"/>
      <c r="E127" s="76">
        <v>3</v>
      </c>
      <c r="F127" s="76" t="s">
        <v>549</v>
      </c>
      <c r="G127" s="76">
        <v>20</v>
      </c>
      <c r="H127" s="76">
        <v>75</v>
      </c>
      <c r="I127" s="76">
        <v>1500</v>
      </c>
    </row>
    <row r="128" spans="1:9" ht="16.5" x14ac:dyDescent="0.3">
      <c r="A128" s="75">
        <v>28</v>
      </c>
      <c r="B128" s="76" t="s">
        <v>1396</v>
      </c>
      <c r="C128" s="76">
        <v>2010</v>
      </c>
      <c r="D128" s="76"/>
      <c r="E128" s="76">
        <v>3</v>
      </c>
      <c r="F128" s="76" t="s">
        <v>549</v>
      </c>
      <c r="G128" s="76">
        <v>66</v>
      </c>
      <c r="H128" s="76">
        <v>120</v>
      </c>
      <c r="I128" s="76">
        <v>7920</v>
      </c>
    </row>
    <row r="129" spans="1:9" ht="16.5" x14ac:dyDescent="0.3">
      <c r="A129" s="76"/>
      <c r="B129" s="83" t="s">
        <v>289</v>
      </c>
      <c r="C129" s="86"/>
      <c r="D129" s="86"/>
      <c r="E129" s="82"/>
      <c r="F129" s="82"/>
      <c r="G129" s="82"/>
      <c r="H129" s="87"/>
      <c r="I129" s="87">
        <f>SUM(I101:I128)</f>
        <v>865236</v>
      </c>
    </row>
    <row r="131" spans="1:9" ht="16.5" x14ac:dyDescent="0.25">
      <c r="A131" s="192" t="s">
        <v>1112</v>
      </c>
      <c r="B131" s="192"/>
      <c r="C131" s="192"/>
      <c r="D131" s="192"/>
      <c r="E131" s="192"/>
      <c r="F131" s="192"/>
      <c r="G131" s="192"/>
      <c r="H131" s="192"/>
      <c r="I131" s="192"/>
    </row>
    <row r="132" spans="1:9" ht="66" x14ac:dyDescent="0.25">
      <c r="A132" s="84" t="s">
        <v>554</v>
      </c>
      <c r="B132" s="85" t="s">
        <v>1115</v>
      </c>
      <c r="C132" s="66" t="s">
        <v>1114</v>
      </c>
      <c r="D132" s="66" t="s">
        <v>1113</v>
      </c>
      <c r="E132" s="66" t="s">
        <v>568</v>
      </c>
      <c r="F132" s="66" t="s">
        <v>569</v>
      </c>
      <c r="G132" s="92" t="s">
        <v>307</v>
      </c>
      <c r="H132" s="92" t="s">
        <v>1106</v>
      </c>
      <c r="I132" s="92" t="s">
        <v>547</v>
      </c>
    </row>
    <row r="133" spans="1:9" ht="16.5" x14ac:dyDescent="0.25">
      <c r="A133" s="74">
        <v>1</v>
      </c>
      <c r="B133" s="77" t="s">
        <v>1416</v>
      </c>
      <c r="C133" s="74">
        <v>1980</v>
      </c>
      <c r="D133" s="74" t="s">
        <v>549</v>
      </c>
      <c r="E133" s="74"/>
      <c r="F133" s="74">
        <v>0</v>
      </c>
      <c r="G133" s="74">
        <v>28</v>
      </c>
      <c r="H133" s="74">
        <v>0</v>
      </c>
      <c r="I133" s="74">
        <v>0</v>
      </c>
    </row>
    <row r="134" spans="1:9" ht="16.5" x14ac:dyDescent="0.25">
      <c r="A134" s="74">
        <v>2</v>
      </c>
      <c r="B134" s="77" t="s">
        <v>1399</v>
      </c>
      <c r="C134" s="74">
        <v>2001</v>
      </c>
      <c r="D134" s="74" t="s">
        <v>549</v>
      </c>
      <c r="E134" s="74">
        <v>8</v>
      </c>
      <c r="F134" s="74">
        <v>0</v>
      </c>
      <c r="G134" s="74">
        <v>2</v>
      </c>
      <c r="H134" s="74">
        <v>0</v>
      </c>
      <c r="I134" s="74">
        <v>0</v>
      </c>
    </row>
    <row r="135" spans="1:9" ht="16.5" x14ac:dyDescent="0.25">
      <c r="A135" s="74">
        <v>3</v>
      </c>
      <c r="B135" s="77" t="s">
        <v>1417</v>
      </c>
      <c r="C135" s="74">
        <v>2001</v>
      </c>
      <c r="D135" s="74" t="s">
        <v>549</v>
      </c>
      <c r="E135" s="74" t="s">
        <v>1418</v>
      </c>
      <c r="F135" s="74">
        <v>0</v>
      </c>
      <c r="G135" s="74">
        <v>9</v>
      </c>
      <c r="H135" s="74">
        <v>0</v>
      </c>
      <c r="I135" s="74">
        <v>0</v>
      </c>
    </row>
    <row r="136" spans="1:9" ht="16.5" x14ac:dyDescent="0.25">
      <c r="A136" s="74">
        <v>4</v>
      </c>
      <c r="B136" s="77" t="s">
        <v>1387</v>
      </c>
      <c r="C136" s="74">
        <v>2001</v>
      </c>
      <c r="D136" s="74" t="s">
        <v>549</v>
      </c>
      <c r="E136" s="74">
        <v>5</v>
      </c>
      <c r="F136" s="74">
        <v>0</v>
      </c>
      <c r="G136" s="74">
        <v>2</v>
      </c>
      <c r="H136" s="74">
        <v>0</v>
      </c>
      <c r="I136" s="74">
        <v>0</v>
      </c>
    </row>
    <row r="137" spans="1:9" ht="16.5" x14ac:dyDescent="0.25">
      <c r="A137" s="74">
        <v>5</v>
      </c>
      <c r="B137" s="77" t="s">
        <v>308</v>
      </c>
      <c r="C137" s="74">
        <v>2004</v>
      </c>
      <c r="D137" s="74" t="s">
        <v>549</v>
      </c>
      <c r="E137" s="74"/>
      <c r="F137" s="74">
        <v>0</v>
      </c>
      <c r="G137" s="74">
        <v>66</v>
      </c>
      <c r="H137" s="74">
        <v>0</v>
      </c>
      <c r="I137" s="74">
        <v>0</v>
      </c>
    </row>
    <row r="138" spans="1:9" ht="16.5" x14ac:dyDescent="0.25">
      <c r="A138" s="74">
        <v>6</v>
      </c>
      <c r="B138" s="77" t="s">
        <v>1419</v>
      </c>
      <c r="C138" s="74">
        <v>2015</v>
      </c>
      <c r="D138" s="74" t="s">
        <v>549</v>
      </c>
      <c r="E138" s="74"/>
      <c r="F138" s="74">
        <v>0</v>
      </c>
      <c r="G138" s="74">
        <v>2</v>
      </c>
      <c r="H138" s="74">
        <v>10500</v>
      </c>
      <c r="I138" s="74">
        <v>21000</v>
      </c>
    </row>
    <row r="139" spans="1:9" ht="16.5" x14ac:dyDescent="0.25">
      <c r="A139" s="74">
        <v>7</v>
      </c>
      <c r="B139" s="77" t="s">
        <v>552</v>
      </c>
      <c r="C139" s="74">
        <v>2017</v>
      </c>
      <c r="D139" s="74" t="s">
        <v>549</v>
      </c>
      <c r="E139" s="74"/>
      <c r="F139" s="74">
        <v>0</v>
      </c>
      <c r="G139" s="74">
        <v>1</v>
      </c>
      <c r="H139" s="74">
        <v>550</v>
      </c>
      <c r="I139" s="74">
        <v>550</v>
      </c>
    </row>
    <row r="140" spans="1:9" ht="16.5" x14ac:dyDescent="0.25">
      <c r="A140" s="74">
        <v>8</v>
      </c>
      <c r="B140" s="77" t="s">
        <v>1420</v>
      </c>
      <c r="C140" s="74">
        <v>2017</v>
      </c>
      <c r="D140" s="74" t="s">
        <v>549</v>
      </c>
      <c r="E140" s="74"/>
      <c r="F140" s="74">
        <v>0</v>
      </c>
      <c r="G140" s="74">
        <v>1</v>
      </c>
      <c r="H140" s="74">
        <v>5200</v>
      </c>
      <c r="I140" s="74">
        <v>5200</v>
      </c>
    </row>
    <row r="141" spans="1:9" ht="16.5" x14ac:dyDescent="0.25">
      <c r="A141" s="74">
        <v>9</v>
      </c>
      <c r="B141" s="77" t="s">
        <v>1421</v>
      </c>
      <c r="C141" s="74">
        <v>2017</v>
      </c>
      <c r="D141" s="74" t="s">
        <v>549</v>
      </c>
      <c r="E141" s="74"/>
      <c r="F141" s="74">
        <v>0</v>
      </c>
      <c r="G141" s="74">
        <v>7</v>
      </c>
      <c r="H141" s="74">
        <v>0</v>
      </c>
      <c r="I141" s="74">
        <v>0</v>
      </c>
    </row>
    <row r="142" spans="1:9" ht="16.5" x14ac:dyDescent="0.25">
      <c r="A142" s="74">
        <v>10</v>
      </c>
      <c r="B142" s="77" t="s">
        <v>1422</v>
      </c>
      <c r="C142" s="74">
        <v>2017</v>
      </c>
      <c r="D142" s="74" t="s">
        <v>549</v>
      </c>
      <c r="E142" s="74"/>
      <c r="F142" s="74">
        <v>0</v>
      </c>
      <c r="G142" s="74">
        <v>2</v>
      </c>
      <c r="H142" s="74">
        <v>0</v>
      </c>
      <c r="I142" s="74">
        <v>0</v>
      </c>
    </row>
    <row r="143" spans="1:9" ht="16.5" x14ac:dyDescent="0.25">
      <c r="A143" s="74">
        <v>11</v>
      </c>
      <c r="B143" s="77" t="s">
        <v>573</v>
      </c>
      <c r="C143" s="74">
        <v>2017</v>
      </c>
      <c r="D143" s="74" t="s">
        <v>549</v>
      </c>
      <c r="E143" s="74"/>
      <c r="F143" s="74">
        <v>0</v>
      </c>
      <c r="G143" s="74">
        <v>5</v>
      </c>
      <c r="H143" s="74">
        <v>0</v>
      </c>
      <c r="I143" s="74">
        <v>0</v>
      </c>
    </row>
    <row r="144" spans="1:9" ht="16.5" x14ac:dyDescent="0.25">
      <c r="A144" s="74"/>
      <c r="B144" s="82" t="s">
        <v>289</v>
      </c>
      <c r="C144" s="77"/>
      <c r="D144" s="77"/>
      <c r="E144" s="77"/>
      <c r="F144" s="77"/>
      <c r="G144" s="150">
        <f>SUM(G133:G143)</f>
        <v>125</v>
      </c>
      <c r="H144" s="151">
        <f>SUM(H133:H143)</f>
        <v>16250</v>
      </c>
      <c r="I144" s="152">
        <f>SUM(I138:I143)</f>
        <v>26750</v>
      </c>
    </row>
    <row r="145" spans="1:9" ht="16.5" x14ac:dyDescent="0.25">
      <c r="A145" s="194" t="s">
        <v>1423</v>
      </c>
      <c r="B145" s="194"/>
      <c r="C145" s="194"/>
      <c r="D145" s="194"/>
      <c r="E145" s="194"/>
      <c r="F145" s="194"/>
      <c r="G145" s="194"/>
      <c r="H145" s="194"/>
      <c r="I145" s="194"/>
    </row>
    <row r="146" spans="1:9" ht="66" x14ac:dyDescent="0.25">
      <c r="A146" s="84" t="s">
        <v>554</v>
      </c>
      <c r="B146" s="85" t="s">
        <v>1115</v>
      </c>
      <c r="C146" s="66" t="s">
        <v>1114</v>
      </c>
      <c r="D146" s="66" t="s">
        <v>1113</v>
      </c>
      <c r="E146" s="66" t="s">
        <v>568</v>
      </c>
      <c r="F146" s="66" t="s">
        <v>569</v>
      </c>
      <c r="G146" s="92" t="s">
        <v>307</v>
      </c>
      <c r="H146" s="92" t="s">
        <v>1106</v>
      </c>
      <c r="I146" s="92" t="s">
        <v>547</v>
      </c>
    </row>
    <row r="147" spans="1:9" ht="16.5" x14ac:dyDescent="0.25">
      <c r="A147" s="74">
        <v>1</v>
      </c>
      <c r="B147" s="77" t="s">
        <v>1424</v>
      </c>
      <c r="C147" s="74">
        <v>2001</v>
      </c>
      <c r="D147" s="74" t="s">
        <v>549</v>
      </c>
      <c r="E147" s="72"/>
      <c r="F147" s="74">
        <v>0</v>
      </c>
      <c r="G147" s="74">
        <v>5</v>
      </c>
      <c r="H147" s="74">
        <v>4500</v>
      </c>
      <c r="I147" s="74">
        <v>22500</v>
      </c>
    </row>
    <row r="148" spans="1:9" ht="16.5" x14ac:dyDescent="0.25">
      <c r="A148" s="74">
        <v>2</v>
      </c>
      <c r="B148" s="77" t="s">
        <v>575</v>
      </c>
      <c r="C148" s="74">
        <v>2001</v>
      </c>
      <c r="D148" s="74" t="s">
        <v>549</v>
      </c>
      <c r="E148" s="72"/>
      <c r="F148" s="74">
        <v>0</v>
      </c>
      <c r="G148" s="74">
        <v>1</v>
      </c>
      <c r="H148" s="74">
        <v>2165</v>
      </c>
      <c r="I148" s="74">
        <v>2165</v>
      </c>
    </row>
    <row r="149" spans="1:9" ht="16.5" x14ac:dyDescent="0.25">
      <c r="A149" s="74">
        <v>3</v>
      </c>
      <c r="B149" s="77" t="s">
        <v>1425</v>
      </c>
      <c r="C149" s="74">
        <v>2009</v>
      </c>
      <c r="D149" s="74" t="s">
        <v>549</v>
      </c>
      <c r="E149" s="72" t="s">
        <v>1327</v>
      </c>
      <c r="F149" s="74">
        <v>0</v>
      </c>
      <c r="G149" s="74">
        <v>2</v>
      </c>
      <c r="H149" s="74">
        <v>16500</v>
      </c>
      <c r="I149" s="74">
        <v>33000</v>
      </c>
    </row>
    <row r="150" spans="1:9" ht="16.5" x14ac:dyDescent="0.25">
      <c r="A150" s="74">
        <v>4</v>
      </c>
      <c r="B150" s="77" t="s">
        <v>1426</v>
      </c>
      <c r="C150" s="74">
        <v>2009</v>
      </c>
      <c r="D150" s="74" t="s">
        <v>549</v>
      </c>
      <c r="E150" s="72" t="s">
        <v>1298</v>
      </c>
      <c r="F150" s="74">
        <v>0</v>
      </c>
      <c r="G150" s="74">
        <v>3</v>
      </c>
      <c r="H150" s="74">
        <v>10000</v>
      </c>
      <c r="I150" s="74">
        <v>30000</v>
      </c>
    </row>
    <row r="151" spans="1:9" ht="16.5" x14ac:dyDescent="0.25">
      <c r="A151" s="74">
        <v>5</v>
      </c>
      <c r="B151" s="77" t="s">
        <v>576</v>
      </c>
      <c r="C151" s="74">
        <v>2011</v>
      </c>
      <c r="D151" s="74" t="s">
        <v>549</v>
      </c>
      <c r="E151" s="72" t="s">
        <v>1330</v>
      </c>
      <c r="F151" s="74">
        <v>0</v>
      </c>
      <c r="G151" s="74">
        <v>3</v>
      </c>
      <c r="H151" s="74">
        <v>14285</v>
      </c>
      <c r="I151" s="74">
        <v>42855</v>
      </c>
    </row>
    <row r="152" spans="1:9" ht="16.5" x14ac:dyDescent="0.25">
      <c r="A152" s="74">
        <v>6</v>
      </c>
      <c r="B152" s="77" t="s">
        <v>1427</v>
      </c>
      <c r="C152" s="74">
        <v>2016</v>
      </c>
      <c r="D152" s="74" t="s">
        <v>549</v>
      </c>
      <c r="E152" s="72"/>
      <c r="F152" s="74">
        <v>0</v>
      </c>
      <c r="G152" s="74">
        <v>10</v>
      </c>
      <c r="H152" s="74">
        <v>400</v>
      </c>
      <c r="I152" s="74">
        <v>4000</v>
      </c>
    </row>
    <row r="153" spans="1:9" ht="16.5" x14ac:dyDescent="0.3">
      <c r="A153" s="71"/>
      <c r="B153" s="83" t="s">
        <v>289</v>
      </c>
      <c r="C153" s="74"/>
      <c r="D153" s="74"/>
      <c r="E153" s="74"/>
      <c r="F153" s="74"/>
      <c r="G153" s="150">
        <f>SUM(G147:G152)</f>
        <v>24</v>
      </c>
      <c r="H153" s="150">
        <f>SUM(H147:H152)</f>
        <v>47850</v>
      </c>
      <c r="I153" s="82">
        <f ca="1">SUM(I147:I153)</f>
        <v>134520</v>
      </c>
    </row>
    <row r="154" spans="1:9" ht="16.5" x14ac:dyDescent="0.25">
      <c r="A154" s="194" t="s">
        <v>1116</v>
      </c>
      <c r="B154" s="194"/>
      <c r="C154" s="194"/>
      <c r="D154" s="194"/>
      <c r="E154" s="194"/>
      <c r="F154" s="194"/>
      <c r="G154" s="194"/>
      <c r="H154" s="194"/>
      <c r="I154" s="194"/>
    </row>
    <row r="155" spans="1:9" ht="66" x14ac:dyDescent="0.25">
      <c r="A155" s="84" t="s">
        <v>554</v>
      </c>
      <c r="B155" s="85" t="s">
        <v>1115</v>
      </c>
      <c r="C155" s="66" t="s">
        <v>1114</v>
      </c>
      <c r="D155" s="66" t="s">
        <v>1113</v>
      </c>
      <c r="E155" s="66" t="s">
        <v>568</v>
      </c>
      <c r="F155" s="66" t="s">
        <v>569</v>
      </c>
      <c r="G155" s="92" t="s">
        <v>307</v>
      </c>
      <c r="H155" s="92" t="s">
        <v>1106</v>
      </c>
      <c r="I155" s="92" t="s">
        <v>547</v>
      </c>
    </row>
    <row r="156" spans="1:9" ht="16.5" x14ac:dyDescent="0.25">
      <c r="A156" s="74">
        <v>1</v>
      </c>
      <c r="B156" s="77" t="s">
        <v>1387</v>
      </c>
      <c r="C156" s="74">
        <v>2001</v>
      </c>
      <c r="D156" s="74" t="s">
        <v>549</v>
      </c>
      <c r="E156" s="72"/>
      <c r="F156" s="74">
        <v>0</v>
      </c>
      <c r="G156" s="74">
        <v>1</v>
      </c>
      <c r="H156" s="74">
        <v>2500</v>
      </c>
      <c r="I156" s="74">
        <v>2500</v>
      </c>
    </row>
    <row r="157" spans="1:9" ht="16.5" x14ac:dyDescent="0.25">
      <c r="A157" s="74">
        <v>2</v>
      </c>
      <c r="B157" s="77" t="s">
        <v>1428</v>
      </c>
      <c r="C157" s="74">
        <v>2008</v>
      </c>
      <c r="D157" s="74" t="s">
        <v>549</v>
      </c>
      <c r="E157" s="72"/>
      <c r="F157" s="74">
        <v>0</v>
      </c>
      <c r="G157" s="74">
        <v>1</v>
      </c>
      <c r="H157" s="74">
        <v>75</v>
      </c>
      <c r="I157" s="74">
        <v>75</v>
      </c>
    </row>
    <row r="158" spans="1:9" ht="16.5" x14ac:dyDescent="0.25">
      <c r="A158" s="74">
        <v>3</v>
      </c>
      <c r="B158" s="77" t="s">
        <v>1429</v>
      </c>
      <c r="C158" s="74">
        <v>2014</v>
      </c>
      <c r="D158" s="74" t="s">
        <v>549</v>
      </c>
      <c r="E158" s="72" t="s">
        <v>1292</v>
      </c>
      <c r="F158" s="74">
        <v>1</v>
      </c>
      <c r="G158" s="74">
        <v>4</v>
      </c>
      <c r="H158" s="74">
        <v>0</v>
      </c>
      <c r="I158" s="74">
        <v>0</v>
      </c>
    </row>
    <row r="159" spans="1:9" ht="16.5" x14ac:dyDescent="0.25">
      <c r="A159" s="74">
        <v>4</v>
      </c>
      <c r="B159" s="77" t="s">
        <v>1430</v>
      </c>
      <c r="C159" s="74">
        <v>2016</v>
      </c>
      <c r="D159" s="74" t="s">
        <v>549</v>
      </c>
      <c r="E159" s="72"/>
      <c r="F159" s="74">
        <v>0</v>
      </c>
      <c r="G159" s="74">
        <v>2</v>
      </c>
      <c r="H159" s="74">
        <v>380</v>
      </c>
      <c r="I159" s="74">
        <v>760</v>
      </c>
    </row>
    <row r="160" spans="1:9" ht="16.5" x14ac:dyDescent="0.25">
      <c r="A160" s="74">
        <v>5</v>
      </c>
      <c r="B160" s="77" t="s">
        <v>1431</v>
      </c>
      <c r="C160" s="74">
        <v>2016</v>
      </c>
      <c r="D160" s="74" t="s">
        <v>549</v>
      </c>
      <c r="E160" s="72"/>
      <c r="F160" s="74">
        <v>0</v>
      </c>
      <c r="G160" s="74">
        <v>2</v>
      </c>
      <c r="H160" s="74">
        <v>150</v>
      </c>
      <c r="I160" s="74">
        <v>600</v>
      </c>
    </row>
    <row r="161" spans="1:9" ht="16.5" x14ac:dyDescent="0.25">
      <c r="A161" s="74">
        <v>6</v>
      </c>
      <c r="B161" s="77" t="s">
        <v>552</v>
      </c>
      <c r="C161" s="74">
        <v>2017</v>
      </c>
      <c r="D161" s="74" t="s">
        <v>549</v>
      </c>
      <c r="E161" s="72"/>
      <c r="F161" s="74">
        <v>0</v>
      </c>
      <c r="G161" s="74">
        <v>2</v>
      </c>
      <c r="H161" s="74">
        <v>0</v>
      </c>
      <c r="I161" s="74">
        <v>0</v>
      </c>
    </row>
    <row r="162" spans="1:9" ht="16.5" x14ac:dyDescent="0.25">
      <c r="A162" s="74">
        <v>7</v>
      </c>
      <c r="B162" s="77" t="s">
        <v>1432</v>
      </c>
      <c r="C162" s="74">
        <v>2017</v>
      </c>
      <c r="D162" s="74" t="s">
        <v>549</v>
      </c>
      <c r="E162" s="72"/>
      <c r="F162" s="74">
        <v>0</v>
      </c>
      <c r="G162" s="74">
        <v>1</v>
      </c>
      <c r="H162" s="74">
        <v>550</v>
      </c>
      <c r="I162" s="74">
        <v>550</v>
      </c>
    </row>
    <row r="163" spans="1:9" ht="16.5" x14ac:dyDescent="0.25">
      <c r="A163" s="74">
        <v>8</v>
      </c>
      <c r="B163" s="77" t="s">
        <v>1433</v>
      </c>
      <c r="C163" s="74">
        <v>2017</v>
      </c>
      <c r="D163" s="74" t="s">
        <v>549</v>
      </c>
      <c r="E163" s="72"/>
      <c r="F163" s="74">
        <v>0</v>
      </c>
      <c r="G163" s="74">
        <v>1</v>
      </c>
      <c r="H163" s="74">
        <v>1500</v>
      </c>
      <c r="I163" s="74">
        <v>1500</v>
      </c>
    </row>
    <row r="164" spans="1:9" ht="16.5" x14ac:dyDescent="0.3">
      <c r="A164" s="71"/>
      <c r="B164" s="83" t="s">
        <v>289</v>
      </c>
      <c r="C164" s="74"/>
      <c r="D164" s="74"/>
      <c r="E164" s="74"/>
      <c r="F164" s="74"/>
      <c r="G164" s="150">
        <f>SUM(G156:G163)</f>
        <v>14</v>
      </c>
      <c r="H164" s="150">
        <f>SUM(H156:H163)</f>
        <v>5155</v>
      </c>
      <c r="I164" s="82">
        <f>SUM(I156:I163)</f>
        <v>5985</v>
      </c>
    </row>
    <row r="165" spans="1:9" ht="16.5" x14ac:dyDescent="0.3">
      <c r="A165" s="62"/>
      <c r="B165" s="62"/>
      <c r="C165" s="62"/>
      <c r="D165" s="62"/>
      <c r="E165" s="62"/>
      <c r="F165" s="62"/>
      <c r="G165" s="62"/>
      <c r="H165" s="62"/>
      <c r="I165" s="62"/>
    </row>
    <row r="166" spans="1:9" ht="16.5" x14ac:dyDescent="0.3">
      <c r="A166" s="187" t="s">
        <v>1119</v>
      </c>
      <c r="B166" s="187"/>
      <c r="C166" s="187"/>
      <c r="D166" s="187"/>
      <c r="E166" s="187"/>
      <c r="F166" s="187"/>
      <c r="G166" s="187"/>
      <c r="H166" s="187"/>
      <c r="I166" s="88"/>
    </row>
    <row r="167" spans="1:9" ht="49.5" x14ac:dyDescent="0.25">
      <c r="A167" s="92" t="s">
        <v>548</v>
      </c>
      <c r="B167" s="92" t="s">
        <v>545</v>
      </c>
      <c r="C167" s="66" t="s">
        <v>1104</v>
      </c>
      <c r="D167" s="66" t="s">
        <v>1117</v>
      </c>
      <c r="E167" s="59" t="s">
        <v>1107</v>
      </c>
      <c r="F167" s="66" t="s">
        <v>1105</v>
      </c>
      <c r="G167" s="92" t="s">
        <v>557</v>
      </c>
      <c r="H167" s="92" t="s">
        <v>1106</v>
      </c>
      <c r="I167" s="59" t="s">
        <v>547</v>
      </c>
    </row>
    <row r="168" spans="1:9" ht="16.5" x14ac:dyDescent="0.3">
      <c r="A168" s="188" t="s">
        <v>1118</v>
      </c>
      <c r="B168" s="189"/>
      <c r="C168" s="189"/>
      <c r="D168" s="189"/>
      <c r="E168" s="189"/>
      <c r="F168" s="189"/>
      <c r="G168" s="189"/>
      <c r="H168" s="189"/>
      <c r="I168" s="190"/>
    </row>
    <row r="169" spans="1:9" ht="16.5" x14ac:dyDescent="0.3">
      <c r="A169" s="77">
        <v>1</v>
      </c>
      <c r="B169" s="71" t="s">
        <v>953</v>
      </c>
      <c r="C169" s="74">
        <v>2012</v>
      </c>
      <c r="D169" s="73"/>
      <c r="E169" s="73" t="s">
        <v>549</v>
      </c>
      <c r="F169" s="73"/>
      <c r="G169" s="73">
        <v>2</v>
      </c>
      <c r="H169" s="73">
        <v>1020</v>
      </c>
      <c r="I169" s="63">
        <v>2040</v>
      </c>
    </row>
    <row r="170" spans="1:9" ht="16.5" x14ac:dyDescent="0.3">
      <c r="A170" s="77">
        <v>2</v>
      </c>
      <c r="B170" s="71" t="s">
        <v>1434</v>
      </c>
      <c r="C170" s="74">
        <v>2012</v>
      </c>
      <c r="D170" s="73"/>
      <c r="E170" s="73" t="s">
        <v>549</v>
      </c>
      <c r="F170" s="73"/>
      <c r="G170" s="73">
        <v>1</v>
      </c>
      <c r="H170" s="73">
        <v>4200</v>
      </c>
      <c r="I170" s="63">
        <v>4200</v>
      </c>
    </row>
    <row r="171" spans="1:9" ht="16.5" x14ac:dyDescent="0.3">
      <c r="A171" s="71">
        <v>3</v>
      </c>
      <c r="B171" s="78" t="s">
        <v>1349</v>
      </c>
      <c r="C171" s="74">
        <v>2017</v>
      </c>
      <c r="D171" s="73"/>
      <c r="E171" s="73" t="s">
        <v>549</v>
      </c>
      <c r="F171" s="74"/>
      <c r="G171" s="74">
        <v>60</v>
      </c>
      <c r="H171" s="74">
        <v>120</v>
      </c>
      <c r="I171" s="63">
        <v>9000</v>
      </c>
    </row>
    <row r="172" spans="1:9" ht="16.5" x14ac:dyDescent="0.3">
      <c r="A172" s="71">
        <v>4</v>
      </c>
      <c r="B172" s="78" t="s">
        <v>1435</v>
      </c>
      <c r="C172" s="74">
        <v>2017</v>
      </c>
      <c r="D172" s="73"/>
      <c r="E172" s="73" t="s">
        <v>549</v>
      </c>
      <c r="F172" s="74"/>
      <c r="G172" s="74">
        <v>2</v>
      </c>
      <c r="H172" s="74">
        <v>1000</v>
      </c>
      <c r="I172" s="63">
        <v>2000</v>
      </c>
    </row>
    <row r="173" spans="1:9" ht="16.5" x14ac:dyDescent="0.3">
      <c r="A173" s="71">
        <v>5</v>
      </c>
      <c r="B173" s="78" t="s">
        <v>577</v>
      </c>
      <c r="C173" s="74">
        <v>2016</v>
      </c>
      <c r="D173" s="73"/>
      <c r="E173" s="73" t="s">
        <v>549</v>
      </c>
      <c r="F173" s="74"/>
      <c r="G173" s="74">
        <v>20</v>
      </c>
      <c r="H173" s="74">
        <v>2591.8000000000002</v>
      </c>
      <c r="I173" s="63">
        <v>51835.6</v>
      </c>
    </row>
    <row r="174" spans="1:9" ht="16.5" x14ac:dyDescent="0.3">
      <c r="A174" s="71">
        <v>6</v>
      </c>
      <c r="B174" s="78" t="s">
        <v>1436</v>
      </c>
      <c r="C174" s="74">
        <v>2016</v>
      </c>
      <c r="D174" s="73"/>
      <c r="E174" s="73" t="s">
        <v>549</v>
      </c>
      <c r="F174" s="74"/>
      <c r="G174" s="74">
        <v>20</v>
      </c>
      <c r="H174" s="74">
        <v>14243</v>
      </c>
      <c r="I174" s="63">
        <v>284862</v>
      </c>
    </row>
    <row r="175" spans="1:9" ht="16.5" x14ac:dyDescent="0.3">
      <c r="A175" s="71">
        <v>7</v>
      </c>
      <c r="B175" s="78" t="s">
        <v>1437</v>
      </c>
      <c r="C175" s="74">
        <v>2017</v>
      </c>
      <c r="D175" s="73"/>
      <c r="E175" s="73" t="s">
        <v>549</v>
      </c>
      <c r="F175" s="74"/>
      <c r="G175" s="74">
        <v>20</v>
      </c>
      <c r="H175" s="74">
        <v>1552.33</v>
      </c>
      <c r="I175" s="63">
        <v>31046.6</v>
      </c>
    </row>
    <row r="176" spans="1:9" ht="16.5" x14ac:dyDescent="0.3">
      <c r="A176" s="71">
        <v>8</v>
      </c>
      <c r="B176" s="78" t="s">
        <v>1438</v>
      </c>
      <c r="C176" s="74">
        <v>2018</v>
      </c>
      <c r="D176" s="73"/>
      <c r="E176" s="73" t="s">
        <v>549</v>
      </c>
      <c r="F176" s="74"/>
      <c r="G176" s="74">
        <v>4</v>
      </c>
      <c r="H176" s="74">
        <v>8000</v>
      </c>
      <c r="I176" s="63">
        <v>32000</v>
      </c>
    </row>
    <row r="177" spans="1:9" ht="16.5" x14ac:dyDescent="0.3">
      <c r="A177" s="71">
        <v>9</v>
      </c>
      <c r="B177" s="78" t="s">
        <v>1439</v>
      </c>
      <c r="C177" s="74">
        <v>2018</v>
      </c>
      <c r="D177" s="73"/>
      <c r="E177" s="73" t="s">
        <v>549</v>
      </c>
      <c r="F177" s="74"/>
      <c r="G177" s="74">
        <v>10</v>
      </c>
      <c r="H177" s="74">
        <v>0</v>
      </c>
      <c r="I177" s="63">
        <v>0</v>
      </c>
    </row>
    <row r="178" spans="1:9" ht="16.5" x14ac:dyDescent="0.3">
      <c r="A178" s="71">
        <v>10</v>
      </c>
      <c r="B178" s="78" t="s">
        <v>1440</v>
      </c>
      <c r="C178" s="74"/>
      <c r="D178" s="73"/>
      <c r="E178" s="73" t="s">
        <v>549</v>
      </c>
      <c r="F178" s="74"/>
      <c r="G178" s="74">
        <v>20</v>
      </c>
      <c r="H178" s="74">
        <v>0</v>
      </c>
      <c r="I178" s="63">
        <v>0</v>
      </c>
    </row>
    <row r="179" spans="1:9" ht="16.5" x14ac:dyDescent="0.3">
      <c r="A179" s="71">
        <v>11</v>
      </c>
      <c r="B179" s="78" t="s">
        <v>1441</v>
      </c>
      <c r="C179" s="74">
        <v>2018</v>
      </c>
      <c r="D179" s="73"/>
      <c r="E179" s="73" t="s">
        <v>549</v>
      </c>
      <c r="F179" s="74"/>
      <c r="G179" s="74">
        <v>20</v>
      </c>
      <c r="H179" s="74">
        <v>0</v>
      </c>
      <c r="I179" s="63">
        <v>0</v>
      </c>
    </row>
    <row r="180" spans="1:9" ht="16.5" x14ac:dyDescent="0.3">
      <c r="A180" s="71"/>
      <c r="B180" s="89" t="s">
        <v>289</v>
      </c>
      <c r="C180" s="91"/>
      <c r="D180" s="91"/>
      <c r="E180" s="91"/>
      <c r="F180" s="82"/>
      <c r="G180" s="82"/>
      <c r="H180" s="82">
        <f>SUM(H171:H179)</f>
        <v>27507.129999999997</v>
      </c>
      <c r="I180" s="65">
        <f>SUM(I169:I179)</f>
        <v>416984.19999999995</v>
      </c>
    </row>
    <row r="182" spans="1:9" ht="16.5" x14ac:dyDescent="0.3">
      <c r="A182" s="79"/>
      <c r="B182" s="191" t="s">
        <v>1442</v>
      </c>
      <c r="C182" s="191"/>
      <c r="D182" s="191"/>
      <c r="E182" s="191"/>
      <c r="F182" s="191"/>
      <c r="G182" s="191"/>
      <c r="H182" s="191"/>
      <c r="I182" s="62"/>
    </row>
    <row r="183" spans="1:9" ht="16.5" x14ac:dyDescent="0.3">
      <c r="A183" s="79"/>
      <c r="B183" s="80"/>
      <c r="C183" s="70"/>
      <c r="D183" s="70"/>
      <c r="E183" s="93"/>
      <c r="F183" s="93"/>
      <c r="G183" s="62"/>
      <c r="H183" s="62"/>
      <c r="I183" s="62"/>
    </row>
    <row r="184" spans="1:9" ht="66" x14ac:dyDescent="0.25">
      <c r="A184" s="84" t="s">
        <v>554</v>
      </c>
      <c r="B184" s="85" t="s">
        <v>1115</v>
      </c>
      <c r="C184" s="66" t="s">
        <v>1114</v>
      </c>
      <c r="D184" s="66" t="s">
        <v>1113</v>
      </c>
      <c r="E184" s="66" t="s">
        <v>568</v>
      </c>
      <c r="F184" s="66" t="s">
        <v>569</v>
      </c>
      <c r="G184" s="92" t="s">
        <v>307</v>
      </c>
      <c r="H184" s="92" t="s">
        <v>1106</v>
      </c>
      <c r="I184" s="92" t="s">
        <v>547</v>
      </c>
    </row>
    <row r="185" spans="1:9" ht="16.5" x14ac:dyDescent="0.25">
      <c r="A185" s="74">
        <v>1</v>
      </c>
      <c r="B185" s="77" t="s">
        <v>1443</v>
      </c>
      <c r="C185" s="74">
        <v>2012</v>
      </c>
      <c r="D185" s="74" t="s">
        <v>549</v>
      </c>
      <c r="E185" s="72"/>
      <c r="F185" s="74">
        <v>3</v>
      </c>
      <c r="G185" s="74">
        <v>1</v>
      </c>
      <c r="H185" s="74">
        <v>2900</v>
      </c>
      <c r="I185" s="74">
        <v>2900</v>
      </c>
    </row>
    <row r="186" spans="1:9" ht="16.5" x14ac:dyDescent="0.25">
      <c r="A186" s="74">
        <v>2</v>
      </c>
      <c r="B186" s="77" t="s">
        <v>1444</v>
      </c>
      <c r="C186" s="74">
        <v>2005</v>
      </c>
      <c r="D186" s="74" t="s">
        <v>549</v>
      </c>
      <c r="E186" s="72"/>
      <c r="F186" s="74"/>
      <c r="G186" s="74">
        <v>1</v>
      </c>
      <c r="H186" s="74">
        <v>0</v>
      </c>
      <c r="I186" s="74">
        <v>0</v>
      </c>
    </row>
    <row r="187" spans="1:9" ht="16.5" x14ac:dyDescent="0.25">
      <c r="A187" s="74">
        <v>3</v>
      </c>
      <c r="B187" s="77" t="s">
        <v>1445</v>
      </c>
      <c r="C187" s="74">
        <v>2011</v>
      </c>
      <c r="D187" s="74" t="s">
        <v>549</v>
      </c>
      <c r="E187" s="72"/>
      <c r="F187" s="74">
        <v>2</v>
      </c>
      <c r="G187" s="74">
        <v>1</v>
      </c>
      <c r="H187" s="74">
        <v>6000</v>
      </c>
      <c r="I187" s="74">
        <v>6000</v>
      </c>
    </row>
    <row r="188" spans="1:9" ht="16.5" x14ac:dyDescent="0.25">
      <c r="A188" s="74">
        <v>4</v>
      </c>
      <c r="B188" s="77" t="s">
        <v>1446</v>
      </c>
      <c r="C188" s="74">
        <v>2012</v>
      </c>
      <c r="D188" s="74" t="s">
        <v>549</v>
      </c>
      <c r="E188" s="72"/>
      <c r="F188" s="74">
        <v>3</v>
      </c>
      <c r="G188" s="74">
        <v>1</v>
      </c>
      <c r="H188" s="74">
        <v>2200</v>
      </c>
      <c r="I188" s="74">
        <v>2200</v>
      </c>
    </row>
    <row r="189" spans="1:9" ht="16.5" x14ac:dyDescent="0.25">
      <c r="A189" s="74">
        <v>5</v>
      </c>
      <c r="B189" s="77" t="s">
        <v>1447</v>
      </c>
      <c r="C189" s="74">
        <v>2014</v>
      </c>
      <c r="D189" s="74" t="s">
        <v>549</v>
      </c>
      <c r="E189" s="72"/>
      <c r="F189" s="74"/>
      <c r="G189" s="74">
        <v>2</v>
      </c>
      <c r="H189" s="74">
        <v>3750</v>
      </c>
      <c r="I189" s="74">
        <v>7500</v>
      </c>
    </row>
    <row r="190" spans="1:9" ht="16.5" x14ac:dyDescent="0.25">
      <c r="A190" s="74">
        <v>6</v>
      </c>
      <c r="B190" s="77" t="s">
        <v>1448</v>
      </c>
      <c r="C190" s="74">
        <v>2007</v>
      </c>
      <c r="D190" s="74" t="s">
        <v>549</v>
      </c>
      <c r="E190" s="72"/>
      <c r="F190" s="74">
        <v>0</v>
      </c>
      <c r="G190" s="74">
        <v>1</v>
      </c>
      <c r="H190" s="74">
        <v>0</v>
      </c>
      <c r="I190" s="74">
        <v>0</v>
      </c>
    </row>
    <row r="191" spans="1:9" ht="16.5" x14ac:dyDescent="0.25">
      <c r="A191" s="74">
        <v>7</v>
      </c>
      <c r="B191" s="77" t="s">
        <v>308</v>
      </c>
      <c r="C191" s="74">
        <v>1996</v>
      </c>
      <c r="D191" s="74" t="s">
        <v>549</v>
      </c>
      <c r="E191" s="72"/>
      <c r="F191" s="74"/>
      <c r="G191" s="74">
        <v>40</v>
      </c>
      <c r="H191" s="74">
        <v>0</v>
      </c>
      <c r="I191" s="74">
        <v>0</v>
      </c>
    </row>
    <row r="192" spans="1:9" ht="16.5" x14ac:dyDescent="0.25">
      <c r="A192" s="74">
        <v>8</v>
      </c>
      <c r="B192" s="77" t="s">
        <v>1449</v>
      </c>
      <c r="C192" s="74">
        <v>1990</v>
      </c>
      <c r="D192" s="74" t="s">
        <v>549</v>
      </c>
      <c r="E192" s="72" t="s">
        <v>1450</v>
      </c>
      <c r="F192" s="74">
        <v>0</v>
      </c>
      <c r="G192" s="74">
        <v>1</v>
      </c>
      <c r="H192" s="74">
        <v>0</v>
      </c>
      <c r="I192" s="74">
        <v>0</v>
      </c>
    </row>
    <row r="193" spans="1:9" ht="16.5" x14ac:dyDescent="0.25">
      <c r="A193" s="74">
        <v>9</v>
      </c>
      <c r="B193" s="77" t="s">
        <v>1451</v>
      </c>
      <c r="C193" s="74">
        <v>2013</v>
      </c>
      <c r="D193" s="74" t="s">
        <v>1452</v>
      </c>
      <c r="E193" s="72"/>
      <c r="F193" s="74">
        <v>0</v>
      </c>
      <c r="G193" s="74">
        <v>1</v>
      </c>
      <c r="H193" s="74">
        <v>750</v>
      </c>
      <c r="I193" s="74">
        <v>750</v>
      </c>
    </row>
    <row r="194" spans="1:9" ht="16.5" x14ac:dyDescent="0.3">
      <c r="A194" s="71"/>
      <c r="B194" s="83" t="s">
        <v>289</v>
      </c>
      <c r="C194" s="74"/>
      <c r="D194" s="74"/>
      <c r="E194" s="74"/>
      <c r="F194" s="74"/>
      <c r="G194" s="82"/>
      <c r="H194" s="82">
        <f>SUM(H185:H193)</f>
        <v>15600</v>
      </c>
      <c r="I194" s="82">
        <f>SUM(I185:I193)</f>
        <v>19350</v>
      </c>
    </row>
  </sheetData>
  <mergeCells count="14">
    <mergeCell ref="F1:I1"/>
    <mergeCell ref="A2:I2"/>
    <mergeCell ref="A3:H3"/>
    <mergeCell ref="A23:H23"/>
    <mergeCell ref="A58:I58"/>
    <mergeCell ref="A166:H166"/>
    <mergeCell ref="A168:I168"/>
    <mergeCell ref="B182:H182"/>
    <mergeCell ref="A68:I68"/>
    <mergeCell ref="A73:H73"/>
    <mergeCell ref="A99:I99"/>
    <mergeCell ref="A131:I131"/>
    <mergeCell ref="A145:I145"/>
    <mergeCell ref="A154:I1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Sheet1</vt:lpstr>
      <vt:lpstr>avagani</vt:lpstr>
      <vt:lpstr>հավելված 2</vt:lpstr>
      <vt:lpstr>հավելված 3</vt:lpstr>
      <vt:lpstr>հավելված 4</vt:lpstr>
      <vt:lpstr>հավելված 5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2021-01-20T11:37:29Z</dcterms:modified>
</cp:coreProperties>
</file>