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8D79DA2-881D-4107-91C1-814CE59C7972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tiv2" sheetId="9" r:id="rId1"/>
    <sheet name="tiv 4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9" i="12" l="1"/>
  <c r="E69" i="12"/>
  <c r="C69" i="12"/>
  <c r="I68" i="12"/>
  <c r="C68" i="12"/>
  <c r="L67" i="12"/>
  <c r="I67" i="12"/>
  <c r="I66" i="12"/>
  <c r="E66" i="12"/>
  <c r="E68" i="12" s="1"/>
  <c r="L65" i="12"/>
  <c r="I65" i="12"/>
  <c r="L64" i="12"/>
  <c r="I64" i="12"/>
  <c r="L63" i="12"/>
  <c r="I63" i="12"/>
  <c r="L62" i="12"/>
  <c r="I62" i="12"/>
  <c r="L61" i="12"/>
  <c r="I61" i="12"/>
  <c r="L60" i="12"/>
  <c r="I60" i="12"/>
  <c r="L59" i="12"/>
  <c r="I59" i="12"/>
  <c r="I58" i="12"/>
  <c r="I57" i="12"/>
  <c r="C57" i="12"/>
  <c r="J56" i="12"/>
  <c r="I56" i="12"/>
  <c r="G56" i="12"/>
  <c r="G57" i="12" s="1"/>
  <c r="E56" i="12"/>
  <c r="L56" i="12" s="1"/>
  <c r="L57" i="12" s="1"/>
  <c r="I55" i="12"/>
  <c r="I54" i="12"/>
  <c r="C54" i="12"/>
  <c r="I53" i="12"/>
  <c r="G53" i="12"/>
  <c r="E53" i="12"/>
  <c r="L53" i="12" s="1"/>
  <c r="I52" i="12"/>
  <c r="G52" i="12"/>
  <c r="E52" i="12"/>
  <c r="L52" i="12" s="1"/>
  <c r="J51" i="12"/>
  <c r="I51" i="12"/>
  <c r="G51" i="12"/>
  <c r="E51" i="12"/>
  <c r="L51" i="12" s="1"/>
  <c r="I50" i="12"/>
  <c r="G50" i="12"/>
  <c r="E50" i="12"/>
  <c r="L50" i="12" s="1"/>
  <c r="J49" i="12"/>
  <c r="I49" i="12"/>
  <c r="G49" i="12"/>
  <c r="E49" i="12"/>
  <c r="L49" i="12" s="1"/>
  <c r="K48" i="12"/>
  <c r="I48" i="12" s="1"/>
  <c r="J48" i="12"/>
  <c r="G48" i="12"/>
  <c r="E48" i="12"/>
  <c r="E54" i="12" l="1"/>
  <c r="G54" i="12"/>
  <c r="E57" i="12"/>
  <c r="L48" i="12"/>
  <c r="L54" i="12" s="1"/>
  <c r="L66" i="12"/>
  <c r="L68" i="12" s="1"/>
  <c r="I69" i="12"/>
  <c r="I46" i="12"/>
  <c r="C46" i="12"/>
  <c r="L45" i="12"/>
  <c r="I45" i="12"/>
  <c r="G45" i="12"/>
  <c r="E45" i="12"/>
  <c r="L44" i="12"/>
  <c r="I44" i="12"/>
  <c r="G44" i="12"/>
  <c r="E44" i="12"/>
  <c r="L43" i="12"/>
  <c r="I43" i="12"/>
  <c r="G43" i="12"/>
  <c r="E43" i="12"/>
  <c r="L42" i="12"/>
  <c r="I42" i="12"/>
  <c r="G42" i="12"/>
  <c r="E42" i="12"/>
  <c r="J41" i="12"/>
  <c r="I41" i="12"/>
  <c r="G41" i="12"/>
  <c r="E41" i="12"/>
  <c r="L41" i="12" s="1"/>
  <c r="I40" i="12"/>
  <c r="G40" i="12"/>
  <c r="E40" i="12"/>
  <c r="L40" i="12" s="1"/>
  <c r="J39" i="12"/>
  <c r="I39" i="12"/>
  <c r="G39" i="12"/>
  <c r="E39" i="12"/>
  <c r="L39" i="12" s="1"/>
  <c r="K38" i="12"/>
  <c r="I38" i="12" s="1"/>
  <c r="J38" i="12"/>
  <c r="G38" i="12"/>
  <c r="E38" i="12"/>
  <c r="I37" i="12"/>
  <c r="I36" i="12"/>
  <c r="C36" i="12"/>
  <c r="I35" i="12"/>
  <c r="G35" i="12"/>
  <c r="E35" i="12"/>
  <c r="L35" i="12" s="1"/>
  <c r="I34" i="12"/>
  <c r="G34" i="12"/>
  <c r="E34" i="12"/>
  <c r="L34" i="12" s="1"/>
  <c r="I33" i="12"/>
  <c r="G33" i="12"/>
  <c r="E33" i="12"/>
  <c r="L33" i="12" s="1"/>
  <c r="J32" i="12"/>
  <c r="I32" i="12"/>
  <c r="G32" i="12"/>
  <c r="E32" i="12"/>
  <c r="L32" i="12" s="1"/>
  <c r="I31" i="12"/>
  <c r="G31" i="12"/>
  <c r="E31" i="12"/>
  <c r="L31" i="12" s="1"/>
  <c r="I30" i="12"/>
  <c r="G30" i="12"/>
  <c r="E30" i="12"/>
  <c r="L30" i="12" s="1"/>
  <c r="K29" i="12"/>
  <c r="I29" i="12" s="1"/>
  <c r="J29" i="12"/>
  <c r="G29" i="12"/>
  <c r="E29" i="12"/>
  <c r="I28" i="12"/>
  <c r="I27" i="12"/>
  <c r="C27" i="12"/>
  <c r="I26" i="12"/>
  <c r="G26" i="12"/>
  <c r="E26" i="12"/>
  <c r="L26" i="12" s="1"/>
  <c r="I25" i="12"/>
  <c r="G25" i="12"/>
  <c r="E25" i="12"/>
  <c r="L25" i="12" s="1"/>
  <c r="I24" i="12"/>
  <c r="G24" i="12"/>
  <c r="E24" i="12"/>
  <c r="L24" i="12" s="1"/>
  <c r="I23" i="12"/>
  <c r="G23" i="12"/>
  <c r="E23" i="12"/>
  <c r="L23" i="12" s="1"/>
  <c r="I22" i="12"/>
  <c r="G22" i="12"/>
  <c r="E22" i="12"/>
  <c r="L22" i="12" s="1"/>
  <c r="I21" i="12"/>
  <c r="G21" i="12"/>
  <c r="E21" i="12"/>
  <c r="L21" i="12" s="1"/>
  <c r="I20" i="12"/>
  <c r="G20" i="12"/>
  <c r="E20" i="12"/>
  <c r="L20" i="12" s="1"/>
  <c r="I19" i="12"/>
  <c r="G19" i="12"/>
  <c r="E19" i="12"/>
  <c r="L19" i="12" s="1"/>
  <c r="F18" i="12"/>
  <c r="I18" i="12" s="1"/>
  <c r="E18" i="12"/>
  <c r="L18" i="12" s="1"/>
  <c r="F17" i="12"/>
  <c r="I17" i="12" s="1"/>
  <c r="E17" i="12"/>
  <c r="L17" i="12" s="1"/>
  <c r="J16" i="12"/>
  <c r="I16" i="12"/>
  <c r="G16" i="12"/>
  <c r="E16" i="12"/>
  <c r="L16" i="12" s="1"/>
  <c r="I15" i="12"/>
  <c r="G15" i="12"/>
  <c r="E15" i="12"/>
  <c r="L15" i="12" s="1"/>
  <c r="I14" i="12"/>
  <c r="G14" i="12"/>
  <c r="E14" i="12"/>
  <c r="L14" i="12" s="1"/>
  <c r="F13" i="12"/>
  <c r="J13" i="12" s="1"/>
  <c r="E13" i="12"/>
  <c r="L13" i="12" s="1"/>
  <c r="J12" i="12"/>
  <c r="I12" i="12"/>
  <c r="G12" i="12"/>
  <c r="E12" i="12"/>
  <c r="L12" i="12" s="1"/>
  <c r="L11" i="12"/>
  <c r="I11" i="12"/>
  <c r="K10" i="12"/>
  <c r="I10" i="12" s="1"/>
  <c r="J10" i="12"/>
  <c r="G10" i="12"/>
  <c r="E10" i="12"/>
  <c r="L10" i="12" s="1"/>
  <c r="I9" i="12"/>
  <c r="L8" i="12"/>
  <c r="I8" i="12"/>
  <c r="G8" i="12"/>
  <c r="E8" i="12"/>
  <c r="K7" i="12"/>
  <c r="I7" i="12" s="1"/>
  <c r="J7" i="12"/>
  <c r="G7" i="12"/>
  <c r="E7" i="12"/>
  <c r="K6" i="12"/>
  <c r="I6" i="12" s="1"/>
  <c r="J6" i="12"/>
  <c r="G6" i="12"/>
  <c r="E6" i="12"/>
  <c r="L7" i="12" l="1"/>
  <c r="J18" i="12"/>
  <c r="L38" i="12"/>
  <c r="L46" i="12" s="1"/>
  <c r="L29" i="12"/>
  <c r="G36" i="12"/>
  <c r="E27" i="12"/>
  <c r="G17" i="12"/>
  <c r="G18" i="12"/>
  <c r="G46" i="12"/>
  <c r="L6" i="12"/>
  <c r="L27" i="12" s="1"/>
  <c r="J17" i="12"/>
  <c r="L36" i="12"/>
  <c r="E36" i="12"/>
  <c r="G13" i="12"/>
  <c r="I13" i="12"/>
  <c r="E46" i="12"/>
  <c r="G27" i="12" l="1"/>
  <c r="G69" i="12"/>
  <c r="I67" i="9" l="1"/>
  <c r="L12" i="9" l="1"/>
  <c r="L18" i="9"/>
  <c r="E55" i="9"/>
  <c r="L55" i="9" s="1"/>
  <c r="E56" i="9"/>
  <c r="L56" i="9" s="1"/>
  <c r="E57" i="9"/>
  <c r="L57" i="9" s="1"/>
  <c r="E58" i="9"/>
  <c r="L58" i="9" s="1"/>
  <c r="E54" i="9"/>
  <c r="E62" i="9"/>
  <c r="L62" i="9" s="1"/>
  <c r="E63" i="9"/>
  <c r="L63" i="9" s="1"/>
  <c r="E64" i="9"/>
  <c r="L64" i="9" s="1"/>
  <c r="E65" i="9"/>
  <c r="L65" i="9" s="1"/>
  <c r="E61" i="9"/>
  <c r="L61" i="9" s="1"/>
  <c r="C66" i="9"/>
  <c r="E59" i="9" l="1"/>
  <c r="L66" i="9"/>
  <c r="L54" i="9"/>
  <c r="L59" i="9" s="1"/>
  <c r="E66" i="9"/>
  <c r="C28" i="9" l="1"/>
  <c r="I9" i="9" l="1"/>
  <c r="I12" i="9"/>
  <c r="I13" i="9"/>
  <c r="I15" i="9"/>
  <c r="I17" i="9"/>
  <c r="I18" i="9"/>
  <c r="I21" i="9"/>
  <c r="I22" i="9"/>
  <c r="I25" i="9"/>
  <c r="I26" i="9"/>
  <c r="I27" i="9"/>
  <c r="I28" i="9"/>
  <c r="I29" i="9"/>
  <c r="I31" i="9"/>
  <c r="I33" i="9"/>
  <c r="I37" i="9"/>
  <c r="I38" i="9"/>
  <c r="I40" i="9"/>
  <c r="I41" i="9"/>
  <c r="I42" i="9"/>
  <c r="I45" i="9"/>
  <c r="I46" i="9"/>
  <c r="I48" i="9"/>
  <c r="I50" i="9"/>
  <c r="I52" i="9"/>
  <c r="I53" i="9"/>
  <c r="J50" i="9" l="1"/>
  <c r="J48" i="9"/>
  <c r="J47" i="9"/>
  <c r="J42" i="9"/>
  <c r="J40" i="9"/>
  <c r="J39" i="9"/>
  <c r="J33" i="9"/>
  <c r="J31" i="9"/>
  <c r="J30" i="9"/>
  <c r="J22" i="9"/>
  <c r="J17" i="9"/>
  <c r="J13" i="9"/>
  <c r="J11" i="9"/>
  <c r="J9" i="9"/>
  <c r="J8" i="9"/>
  <c r="J7" i="9"/>
  <c r="K47" i="9" l="1"/>
  <c r="K39" i="9"/>
  <c r="K30" i="9"/>
  <c r="K8" i="9"/>
  <c r="K10" i="9"/>
  <c r="K11" i="9"/>
  <c r="K7" i="9"/>
  <c r="I10" i="9" l="1"/>
  <c r="L10" i="9"/>
  <c r="I47" i="9"/>
  <c r="I8" i="9"/>
  <c r="I7" i="9"/>
  <c r="I30" i="9"/>
  <c r="I11" i="9"/>
  <c r="I39" i="9"/>
  <c r="I49" i="9" l="1"/>
  <c r="I43" i="9"/>
  <c r="I23" i="9"/>
  <c r="I36" i="9"/>
  <c r="I32" i="9"/>
  <c r="I16" i="9"/>
  <c r="I51" i="9"/>
  <c r="I35" i="9"/>
  <c r="I44" i="9"/>
  <c r="I34" i="9"/>
  <c r="I24" i="9"/>
  <c r="F14" i="9"/>
  <c r="I14" i="9" s="1"/>
  <c r="F20" i="9"/>
  <c r="I20" i="9" s="1"/>
  <c r="F19" i="9"/>
  <c r="I19" i="9" s="1"/>
  <c r="J19" i="9" l="1"/>
  <c r="J20" i="9"/>
  <c r="J14" i="9"/>
  <c r="C52" i="9" l="1"/>
  <c r="C45" i="9"/>
  <c r="C37" i="9"/>
  <c r="C67" i="9" s="1"/>
  <c r="G31" i="9" l="1"/>
  <c r="G32" i="9"/>
  <c r="G33" i="9"/>
  <c r="G34" i="9"/>
  <c r="G35" i="9"/>
  <c r="G36" i="9"/>
  <c r="G39" i="9"/>
  <c r="G40" i="9"/>
  <c r="G41" i="9"/>
  <c r="G42" i="9"/>
  <c r="G43" i="9"/>
  <c r="G44" i="9"/>
  <c r="G47" i="9"/>
  <c r="G48" i="9"/>
  <c r="G49" i="9"/>
  <c r="G50" i="9"/>
  <c r="G51" i="9"/>
  <c r="G30" i="9"/>
  <c r="G8" i="9"/>
  <c r="G9" i="9"/>
  <c r="G11" i="9"/>
  <c r="G13" i="9"/>
  <c r="G14" i="9"/>
  <c r="G15" i="9"/>
  <c r="G16" i="9"/>
  <c r="G17" i="9"/>
  <c r="G19" i="9"/>
  <c r="G20" i="9"/>
  <c r="G21" i="9"/>
  <c r="G22" i="9"/>
  <c r="G23" i="9"/>
  <c r="G24" i="9"/>
  <c r="G25" i="9"/>
  <c r="G26" i="9"/>
  <c r="G27" i="9"/>
  <c r="G7" i="9"/>
  <c r="G37" i="9" l="1"/>
  <c r="G52" i="9"/>
  <c r="G45" i="9"/>
  <c r="G28" i="9"/>
  <c r="G67" i="9" l="1"/>
  <c r="E48" i="9"/>
  <c r="L48" i="9" s="1"/>
  <c r="E49" i="9"/>
  <c r="L49" i="9" s="1"/>
  <c r="E50" i="9"/>
  <c r="L50" i="9" s="1"/>
  <c r="E51" i="9"/>
  <c r="L51" i="9" s="1"/>
  <c r="E47" i="9"/>
  <c r="L47" i="9" s="1"/>
  <c r="E40" i="9"/>
  <c r="L40" i="9" s="1"/>
  <c r="E41" i="9"/>
  <c r="L41" i="9" s="1"/>
  <c r="E42" i="9"/>
  <c r="L42" i="9" s="1"/>
  <c r="E43" i="9"/>
  <c r="L43" i="9" s="1"/>
  <c r="E44" i="9"/>
  <c r="L44" i="9" s="1"/>
  <c r="E39" i="9"/>
  <c r="L39" i="9" s="1"/>
  <c r="E31" i="9"/>
  <c r="L31" i="9" s="1"/>
  <c r="E32" i="9"/>
  <c r="L32" i="9" s="1"/>
  <c r="E33" i="9"/>
  <c r="L33" i="9" s="1"/>
  <c r="E34" i="9"/>
  <c r="L34" i="9" s="1"/>
  <c r="E35" i="9"/>
  <c r="L35" i="9" s="1"/>
  <c r="E36" i="9"/>
  <c r="L36" i="9" s="1"/>
  <c r="E30" i="9"/>
  <c r="L30" i="9" s="1"/>
  <c r="E13" i="9"/>
  <c r="L13" i="9" s="1"/>
  <c r="E14" i="9"/>
  <c r="L14" i="9" s="1"/>
  <c r="E15" i="9"/>
  <c r="L15" i="9" s="1"/>
  <c r="E16" i="9"/>
  <c r="L16" i="9" s="1"/>
  <c r="E17" i="9"/>
  <c r="L17" i="9" s="1"/>
  <c r="E19" i="9"/>
  <c r="L19" i="9" s="1"/>
  <c r="E20" i="9"/>
  <c r="L20" i="9" s="1"/>
  <c r="E21" i="9"/>
  <c r="L21" i="9" s="1"/>
  <c r="E22" i="9"/>
  <c r="L22" i="9" s="1"/>
  <c r="E23" i="9"/>
  <c r="L23" i="9" s="1"/>
  <c r="E24" i="9"/>
  <c r="L24" i="9" s="1"/>
  <c r="E25" i="9"/>
  <c r="L25" i="9" s="1"/>
  <c r="E26" i="9"/>
  <c r="L26" i="9" s="1"/>
  <c r="E27" i="9"/>
  <c r="L27" i="9" s="1"/>
  <c r="E11" i="9"/>
  <c r="L11" i="9" s="1"/>
  <c r="E8" i="9"/>
  <c r="L8" i="9" s="1"/>
  <c r="E9" i="9"/>
  <c r="L9" i="9" s="1"/>
  <c r="E7" i="9"/>
  <c r="L7" i="9" s="1"/>
  <c r="L28" i="9" l="1"/>
  <c r="L45" i="9"/>
  <c r="L37" i="9"/>
  <c r="L52" i="9"/>
  <c r="E28" i="9"/>
  <c r="E45" i="9"/>
  <c r="E37" i="9"/>
  <c r="E52" i="9"/>
  <c r="E67" i="9" l="1"/>
  <c r="L67" i="9"/>
</calcChain>
</file>

<file path=xl/sharedStrings.xml><?xml version="1.0" encoding="utf-8"?>
<sst xmlns="http://schemas.openxmlformats.org/spreadsheetml/2006/main" count="153" uniqueCount="63">
  <si>
    <t>Հ/Հ</t>
  </si>
  <si>
    <t>Տնօրեն</t>
  </si>
  <si>
    <t>Գործավար</t>
  </si>
  <si>
    <t>Տնտեսվար</t>
  </si>
  <si>
    <t>Հավաքարար</t>
  </si>
  <si>
    <t>Պահակ</t>
  </si>
  <si>
    <t>ԸՆԴԱՄԵՆԸ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</si>
  <si>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</si>
  <si>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</si>
  <si>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</si>
  <si>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</si>
  <si>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</si>
  <si>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</si>
  <si>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</si>
  <si>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</si>
  <si>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</si>
  <si>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</si>
  <si>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</si>
  <si>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Դերձակ</t>
  </si>
  <si>
    <t>Օժանդակ բանվոր</t>
  </si>
  <si>
    <t>(10 խումբ)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</si>
  <si>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</si>
  <si>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</si>
  <si>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</si>
  <si>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</si>
  <si>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</si>
  <si>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</si>
  <si>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</si>
  <si>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</si>
  <si>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</si>
  <si>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</si>
  <si>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Պաշտոնային դրույքաչափ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</si>
  <si>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</si>
  <si>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</si>
  <si>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</si>
  <si>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Ընդամենը  Լոր</t>
  </si>
  <si>
    <t>Ընդամենը Աղիտու</t>
  </si>
  <si>
    <t>Ընդամենը Շամբ</t>
  </si>
  <si>
    <t>Հաստիքային միավոր</t>
  </si>
  <si>
    <t>Աշխատակիցների թվաքանակ</t>
  </si>
  <si>
    <t>Վաղատին բնակավայր, 1 խումբ</t>
  </si>
  <si>
    <t>Ընդամենը Վաղատին</t>
  </si>
  <si>
    <t>Որոտնավան բնակավայր, 1 խումբ</t>
  </si>
  <si>
    <t>Ընդամենը Որոտնավան</t>
  </si>
  <si>
    <t>Աշխատավարձն՝ ըստ դրույքաչափի</t>
  </si>
  <si>
    <t>Ընդամենը Շենաթաղ</t>
  </si>
  <si>
    <t>Հաստի-քային միավոր</t>
  </si>
  <si>
    <t>Համայնքապետարանի աշխատակազմի քարտուղար՝                            Կ․Իվանյան</t>
  </si>
  <si>
    <t>Շենաթաղ բնակավայր, 1 խումբ</t>
  </si>
  <si>
    <t>Հավելված 1
ՀՀ Սյունիքի մարզի Սիսիան համայնքի ավագանու 2024թ. փետրվարի ․․․․-ի թիվ     -Ա որոշման</t>
  </si>
  <si>
    <t>Հ Ա Ս Տ Ի Ք Ա Ց ՈՒ Ց Ա Կ 
«ՍԻՍԻԱՆԻ ՀԱՄԱՅՆՔԻ ԹԻՎ 4 ՆՈՒՀ» ՀՈԱԿ</t>
  </si>
  <si>
    <t>(8 խումբ)</t>
  </si>
  <si>
    <t>Սիսիան քաղաք, 4 խումբ</t>
  </si>
  <si>
    <t>Հոգեբան</t>
  </si>
  <si>
    <t>Դռնապան</t>
  </si>
  <si>
    <t>ԸՆդամենը Սիսիան</t>
  </si>
  <si>
    <t>Շաքի բնակավայր, 2 խումբ</t>
  </si>
  <si>
    <t>Ընդամենը Շաքի</t>
  </si>
  <si>
    <t>Բռնակոթ բնակավայր, 2 խումբ</t>
  </si>
  <si>
    <t>ԸՆդամենը Բռնակոթ</t>
  </si>
  <si>
    <t>Հավելված 2
ՀՀ Սյունիքի մարզի Սիսիան համայնքի ավագանու 2024թ. փետրվարի 16-ի թիվ ․․․․-Ա որոշման</t>
  </si>
  <si>
    <t>Համայնքապետարանի աշխատակազմի քարտուղար՝                          Կ․Իվանյան</t>
  </si>
  <si>
    <t>(11 խումբ)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</si>
</sst>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դ_ր_._-;\-* #,##0\ _դ_ր_._-;_-* &quot;-&quot;\ _դ_ր_._-;_-@_-"/>
    <numFmt numFmtId="165" formatCode="_-* #,##0.00\ _դ_ր_._-;\-* #,##0.00\ _դ_ր_._-;_-* &quot;-&quot;??\ _դ_ր_._-;_-@_-"/>
    <numFmt numFmtId="166" formatCode="_-* #,##0\ _֏_-;\-* #,##0\ _֏_-;_-* &quot;-&quot;\ _֏_-;_-@_-"/>
    <numFmt numFmtId="167" formatCode="_-* #,##0\ _դ_ր_._-;\-* #,##0\ _դ_ր_._-;_-* &quot;-&quot;??\ _դ_ր_._-;_-@_-"/>
    <numFmt numFmtId="168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indexed="8"/>
      <name val="Arial LatArm"/>
      <family val="2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8" fillId="0" borderId="1" xfId="2" applyNumberFormat="1" applyFont="1" applyFill="1" applyBorder="1" applyAlignment="1">
      <alignment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166" fontId="15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3" fillId="0" borderId="4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3" borderId="1" xfId="0" applyFont="1" applyFill="1" applyBorder="1"/>
    <xf numFmtId="165" fontId="9" fillId="0" borderId="1" xfId="1" applyFont="1" applyFill="1" applyBorder="1" applyAlignment="1">
      <alignment horizontal="center" vertical="center"/>
    </xf>
    <xf numFmtId="165" fontId="13" fillId="0" borderId="1" xfId="1" applyFont="1" applyFill="1" applyBorder="1" applyAlignment="1">
      <alignment horizontal="center" vertical="center"/>
    </xf>
    <xf numFmtId="165" fontId="9" fillId="3" borderId="0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/>
    <xf numFmtId="0" fontId="14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6" fontId="11" fillId="0" borderId="0" xfId="0" applyNumberFormat="1" applyFont="1" applyFill="1"/>
    <xf numFmtId="0" fontId="12" fillId="0" borderId="1" xfId="2" applyNumberFormat="1" applyFont="1" applyFill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12" fillId="2" borderId="5" xfId="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9" fillId="0" borderId="4" xfId="1" applyFont="1" applyFill="1" applyBorder="1" applyAlignment="1">
      <alignment horizontal="center" vertical="center"/>
    </xf>
    <xf numFmtId="165" fontId="13" fillId="0" borderId="4" xfId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/>
    <xf numFmtId="0" fontId="6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9" fillId="3" borderId="0" xfId="0" applyFont="1" applyFill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/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164" fontId="9" fillId="0" borderId="1" xfId="0" applyNumberFormat="1" applyFont="1" applyBorder="1"/>
    <xf numFmtId="165" fontId="9" fillId="0" borderId="1" xfId="1" applyFont="1" applyFill="1" applyBorder="1"/>
    <xf numFmtId="165" fontId="9" fillId="3" borderId="1" xfId="1" applyFont="1" applyFill="1" applyBorder="1"/>
    <xf numFmtId="167" fontId="9" fillId="0" borderId="1" xfId="1" applyNumberFormat="1" applyFont="1" applyFill="1" applyBorder="1"/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3" fillId="0" borderId="0" xfId="0" applyFont="1"/>
    <xf numFmtId="164" fontId="9" fillId="0" borderId="1" xfId="0" applyNumberFormat="1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0" fontId="12" fillId="0" borderId="5" xfId="2" applyFont="1" applyBorder="1" applyAlignment="1">
      <alignment horizontal="center" vertical="center" wrapText="1"/>
    </xf>
    <xf numFmtId="164" fontId="13" fillId="0" borderId="1" xfId="0" applyNumberFormat="1" applyFont="1" applyBorder="1"/>
    <xf numFmtId="0" fontId="18" fillId="0" borderId="0" xfId="0" applyFont="1"/>
    <xf numFmtId="0" fontId="7" fillId="0" borderId="1" xfId="2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/>
    <xf numFmtId="0" fontId="19" fillId="0" borderId="0" xfId="0" applyFont="1"/>
    <xf numFmtId="0" fontId="9" fillId="0" borderId="0" xfId="0" applyFont="1" applyAlignment="1">
      <alignment horizontal="center" vertical="center"/>
    </xf>
    <xf numFmtId="164" fontId="9" fillId="0" borderId="0" xfId="0" applyNumberFormat="1" applyFont="1"/>
    <xf numFmtId="166" fontId="5" fillId="0" borderId="0" xfId="0" applyNumberFormat="1" applyFont="1" applyFill="1"/>
    <xf numFmtId="168" fontId="17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3">
    <cellStyle name="Normal 26_HASTIQ popoxvac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workbookViewId="0">
      <selection activeCell="B1" sqref="B1"/>
    </sheetView>
  </sheetViews>
  <sheetFormatPr defaultRowHeight="16.5" x14ac:dyDescent="0.3"/>
  <cols>
    <col min="1" max="1" width="5.140625" style="1" customWidth="1"/>
    <col min="2" max="2" width="32.28515625" style="1" customWidth="1"/>
    <col min="3" max="3" width="9.5703125" style="2" customWidth="1"/>
    <col min="4" max="4" width="10.28515625" style="2" customWidth="1"/>
    <col min="5" max="5" width="10" style="2" customWidth="1"/>
    <col min="6" max="6" width="10.7109375" style="2" hidden="1" customWidth="1"/>
    <col min="7" max="7" width="14.5703125" style="2" hidden="1" customWidth="1"/>
    <col min="8" max="8" width="9" style="2" hidden="1" customWidth="1"/>
    <col min="9" max="9" width="10.7109375" style="60" hidden="1" customWidth="1"/>
    <col min="10" max="10" width="0.140625" style="2" hidden="1" customWidth="1"/>
    <col min="11" max="11" width="15" style="2" customWidth="1"/>
    <col min="12" max="12" width="16.140625" style="2" customWidth="1"/>
    <col min="13" max="13" width="14" style="1" bestFit="1" customWidth="1"/>
    <col min="14" max="14" width="9.7109375" style="1" bestFit="1" customWidth="1"/>
    <col min="15" max="15" width="14" style="1" bestFit="1" customWidth="1"/>
    <col min="16" max="16" width="19" style="1" bestFit="1" customWidth="1"/>
    <col min="17" max="16384" width="9.140625" style="1"/>
  </cols>
  <sheetData>
    <row r="1" spans="1:13" s="34" customFormat="1" ht="57.75" customHeight="1" x14ac:dyDescent="0.3">
      <c r="C1" s="2"/>
      <c r="D1" s="2"/>
      <c r="E1" s="2"/>
      <c r="F1" s="2"/>
      <c r="G1" s="2"/>
      <c r="H1" s="2"/>
      <c r="I1" s="60"/>
      <c r="J1" s="2"/>
      <c r="K1" s="107" t="s">
        <v>49</v>
      </c>
      <c r="L1" s="108"/>
    </row>
    <row r="2" spans="1:13" ht="37.5" customHeight="1" x14ac:dyDescent="0.3">
      <c r="A2" s="110" t="s">
        <v>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ht="15" customHeight="1" x14ac:dyDescent="0.3">
      <c r="A3" s="115"/>
      <c r="B3" s="115"/>
      <c r="C3" s="115"/>
      <c r="D3" s="115"/>
      <c r="E3" s="58"/>
      <c r="G3" s="61" t="s">
        <v>20</v>
      </c>
      <c r="L3" s="106" t="s">
        <v>20</v>
      </c>
    </row>
    <row r="4" spans="1:13" ht="13.5" customHeight="1" x14ac:dyDescent="0.3">
      <c r="A4" s="112" t="s">
        <v>0</v>
      </c>
      <c r="B4" s="113" t="s">
        <v>32</v>
      </c>
      <c r="C4" s="112" t="s">
        <v>39</v>
      </c>
      <c r="D4" s="112" t="s">
        <v>46</v>
      </c>
      <c r="E4" s="112" t="s">
        <v>38</v>
      </c>
      <c r="F4" s="113" t="s">
        <v>31</v>
      </c>
      <c r="G4" s="112" t="s">
        <v>33</v>
      </c>
      <c r="K4" s="112" t="s">
        <v>31</v>
      </c>
      <c r="L4" s="111" t="s">
        <v>44</v>
      </c>
    </row>
    <row r="5" spans="1:13" ht="42" customHeight="1" x14ac:dyDescent="0.3">
      <c r="A5" s="112"/>
      <c r="B5" s="114"/>
      <c r="C5" s="112"/>
      <c r="D5" s="112"/>
      <c r="E5" s="112"/>
      <c r="F5" s="114"/>
      <c r="G5" s="112"/>
      <c r="H5" s="35"/>
      <c r="I5" s="30"/>
      <c r="J5" s="62"/>
      <c r="K5" s="112"/>
      <c r="L5" s="111"/>
    </row>
    <row r="6" spans="1:13" ht="12.75" customHeight="1" x14ac:dyDescent="0.3">
      <c r="A6" s="12">
        <v>1</v>
      </c>
      <c r="B6" s="12">
        <v>2</v>
      </c>
      <c r="C6" s="41">
        <v>3</v>
      </c>
      <c r="D6" s="41">
        <v>4</v>
      </c>
      <c r="E6" s="41">
        <v>5</v>
      </c>
      <c r="F6" s="41">
        <v>5</v>
      </c>
      <c r="G6" s="41">
        <v>6</v>
      </c>
      <c r="H6" s="35"/>
      <c r="I6" s="30"/>
      <c r="J6" s="35"/>
      <c r="K6" s="57">
        <v>6</v>
      </c>
      <c r="L6" s="42">
        <v>7</v>
      </c>
    </row>
    <row r="7" spans="1:13" ht="15" customHeight="1" x14ac:dyDescent="0.3">
      <c r="A7" s="3">
        <v>1</v>
      </c>
      <c r="B7" s="9" t="s">
        <v>1</v>
      </c>
      <c r="C7" s="8">
        <v>1</v>
      </c>
      <c r="D7" s="36">
        <v>1</v>
      </c>
      <c r="E7" s="36">
        <f>C7*D7</f>
        <v>1</v>
      </c>
      <c r="F7" s="37">
        <v>210000</v>
      </c>
      <c r="G7" s="37">
        <f>F7*C7*D7</f>
        <v>210000</v>
      </c>
      <c r="H7" s="37">
        <v>0.08</v>
      </c>
      <c r="I7" s="63">
        <f t="shared" ref="I7:I53" si="0">K7-F7</f>
        <v>16800</v>
      </c>
      <c r="J7" s="37">
        <f>F7*H7</f>
        <v>16800</v>
      </c>
      <c r="K7" s="37">
        <f>F7*H7+F7</f>
        <v>226800</v>
      </c>
      <c r="L7" s="37">
        <f t="shared" ref="L7:L27" si="1">E7*K7</f>
        <v>226800</v>
      </c>
      <c r="M7" s="28"/>
    </row>
    <row r="8" spans="1:13" x14ac:dyDescent="0.3">
      <c r="A8" s="3">
        <v>2</v>
      </c>
      <c r="B8" s="9" t="s">
        <v>7</v>
      </c>
      <c r="C8" s="8">
        <v>1</v>
      </c>
      <c r="D8" s="36">
        <v>1</v>
      </c>
      <c r="E8" s="36">
        <f>C8*D8</f>
        <v>1</v>
      </c>
      <c r="F8" s="37">
        <v>135000</v>
      </c>
      <c r="G8" s="37">
        <f>F8*C8*D8</f>
        <v>135000</v>
      </c>
      <c r="H8" s="37">
        <v>0.08</v>
      </c>
      <c r="I8" s="63">
        <f t="shared" si="0"/>
        <v>10800</v>
      </c>
      <c r="J8" s="37">
        <f>F8*H8</f>
        <v>10800</v>
      </c>
      <c r="K8" s="37">
        <f>F8*H8+F8</f>
        <v>145800</v>
      </c>
      <c r="L8" s="37">
        <f t="shared" si="1"/>
        <v>145800</v>
      </c>
      <c r="M8" s="28"/>
    </row>
    <row r="9" spans="1:13" x14ac:dyDescent="0.3">
      <c r="A9" s="36">
        <v>3</v>
      </c>
      <c r="B9" s="9" t="s">
        <v>2</v>
      </c>
      <c r="C9" s="8">
        <v>1</v>
      </c>
      <c r="D9" s="36">
        <v>1</v>
      </c>
      <c r="E9" s="36">
        <f>C9*D9</f>
        <v>1</v>
      </c>
      <c r="F9" s="37">
        <v>101275</v>
      </c>
      <c r="G9" s="37">
        <f>F9*C9*D9</f>
        <v>101275</v>
      </c>
      <c r="H9" s="37">
        <v>0.08</v>
      </c>
      <c r="I9" s="63">
        <f t="shared" si="0"/>
        <v>12725</v>
      </c>
      <c r="J9" s="37">
        <f>F9*H9</f>
        <v>8102</v>
      </c>
      <c r="K9" s="37">
        <v>114000</v>
      </c>
      <c r="L9" s="37">
        <f t="shared" si="1"/>
        <v>114000</v>
      </c>
      <c r="M9" s="28"/>
    </row>
    <row r="10" spans="1:13" s="4" customFormat="1" x14ac:dyDescent="0.3">
      <c r="A10" s="36"/>
      <c r="B10" s="14" t="s">
        <v>8</v>
      </c>
      <c r="C10" s="45"/>
      <c r="D10" s="42"/>
      <c r="E10" s="42"/>
      <c r="F10" s="37"/>
      <c r="G10" s="37"/>
      <c r="H10" s="37"/>
      <c r="I10" s="63">
        <f t="shared" si="0"/>
        <v>0</v>
      </c>
      <c r="J10" s="37"/>
      <c r="K10" s="37">
        <f>F10*H10+F10</f>
        <v>0</v>
      </c>
      <c r="L10" s="37">
        <f t="shared" si="1"/>
        <v>0</v>
      </c>
      <c r="M10" s="28"/>
    </row>
    <row r="11" spans="1:13" ht="32.25" customHeight="1" x14ac:dyDescent="0.3">
      <c r="A11" s="36">
        <v>4</v>
      </c>
      <c r="B11" s="9" t="s">
        <v>9</v>
      </c>
      <c r="C11" s="8">
        <v>1</v>
      </c>
      <c r="D11" s="36">
        <v>1</v>
      </c>
      <c r="E11" s="36">
        <f>C11*D11</f>
        <v>1</v>
      </c>
      <c r="F11" s="37">
        <v>115000</v>
      </c>
      <c r="G11" s="37">
        <f>F11*C11*D11</f>
        <v>115000</v>
      </c>
      <c r="H11" s="37">
        <v>0.08</v>
      </c>
      <c r="I11" s="63">
        <f t="shared" si="0"/>
        <v>9200</v>
      </c>
      <c r="J11" s="37">
        <f>F11*H11</f>
        <v>9200</v>
      </c>
      <c r="K11" s="37">
        <f>F11*H11+F11</f>
        <v>124200</v>
      </c>
      <c r="L11" s="37">
        <f t="shared" si="1"/>
        <v>124200</v>
      </c>
      <c r="M11" s="28"/>
    </row>
    <row r="12" spans="1:13" ht="0.75" customHeight="1" x14ac:dyDescent="0.3">
      <c r="A12" s="36">
        <v>5</v>
      </c>
      <c r="B12" s="7" t="s">
        <v>10</v>
      </c>
      <c r="C12" s="8"/>
      <c r="D12" s="36"/>
      <c r="E12" s="36"/>
      <c r="F12" s="37"/>
      <c r="G12" s="37"/>
      <c r="H12" s="37"/>
      <c r="I12" s="63">
        <f t="shared" si="0"/>
        <v>0</v>
      </c>
      <c r="J12" s="37"/>
      <c r="K12" s="37"/>
      <c r="L12" s="37">
        <f t="shared" si="1"/>
        <v>0</v>
      </c>
      <c r="M12" s="28"/>
    </row>
    <row r="13" spans="1:13" x14ac:dyDescent="0.3">
      <c r="A13" s="36">
        <v>5</v>
      </c>
      <c r="B13" s="7" t="s">
        <v>10</v>
      </c>
      <c r="C13" s="8">
        <v>10</v>
      </c>
      <c r="D13" s="36">
        <v>0.625</v>
      </c>
      <c r="E13" s="36">
        <f>C13*D13</f>
        <v>6.25</v>
      </c>
      <c r="F13" s="37">
        <v>96275</v>
      </c>
      <c r="G13" s="37">
        <f>F13*C13*D13</f>
        <v>601718.75</v>
      </c>
      <c r="H13" s="37">
        <v>0.08</v>
      </c>
      <c r="I13" s="63">
        <f t="shared" si="0"/>
        <v>13725</v>
      </c>
      <c r="J13" s="37">
        <f>F13*H13</f>
        <v>7702</v>
      </c>
      <c r="K13" s="37">
        <v>110000</v>
      </c>
      <c r="L13" s="37">
        <f t="shared" si="1"/>
        <v>687500</v>
      </c>
      <c r="M13" s="28"/>
    </row>
    <row r="14" spans="1:13" x14ac:dyDescent="0.3">
      <c r="A14" s="36">
        <v>6</v>
      </c>
      <c r="B14" s="7" t="s">
        <v>21</v>
      </c>
      <c r="C14" s="8">
        <v>1</v>
      </c>
      <c r="D14" s="36">
        <v>0.75</v>
      </c>
      <c r="E14" s="36">
        <f>C14*D14</f>
        <v>0.75</v>
      </c>
      <c r="F14" s="37">
        <f>5000+88312</f>
        <v>93312</v>
      </c>
      <c r="G14" s="37">
        <f>F14*C14*D14</f>
        <v>69984</v>
      </c>
      <c r="H14" s="37">
        <v>0.08</v>
      </c>
      <c r="I14" s="63">
        <f t="shared" si="0"/>
        <v>12688</v>
      </c>
      <c r="J14" s="37">
        <f>F14*H14</f>
        <v>7464.96</v>
      </c>
      <c r="K14" s="37">
        <v>106000</v>
      </c>
      <c r="L14" s="37">
        <f t="shared" si="1"/>
        <v>79500</v>
      </c>
      <c r="M14" s="28"/>
    </row>
    <row r="15" spans="1:13" x14ac:dyDescent="0.3">
      <c r="A15" s="36">
        <v>7</v>
      </c>
      <c r="B15" s="9" t="s">
        <v>11</v>
      </c>
      <c r="C15" s="8">
        <v>1</v>
      </c>
      <c r="D15" s="36">
        <v>1</v>
      </c>
      <c r="E15" s="36">
        <f>C15*D15</f>
        <v>1</v>
      </c>
      <c r="F15" s="37">
        <v>88312</v>
      </c>
      <c r="G15" s="37">
        <f>F15*C15*D15</f>
        <v>88312</v>
      </c>
      <c r="H15" s="37">
        <v>8725</v>
      </c>
      <c r="I15" s="63">
        <f t="shared" si="0"/>
        <v>15688</v>
      </c>
      <c r="J15" s="37"/>
      <c r="K15" s="37">
        <v>104000</v>
      </c>
      <c r="L15" s="37">
        <f t="shared" si="1"/>
        <v>104000</v>
      </c>
      <c r="M15" s="28"/>
    </row>
    <row r="16" spans="1:13" x14ac:dyDescent="0.3">
      <c r="A16" s="36">
        <v>8</v>
      </c>
      <c r="B16" s="9" t="s">
        <v>12</v>
      </c>
      <c r="C16" s="8">
        <v>1</v>
      </c>
      <c r="D16" s="36">
        <v>1</v>
      </c>
      <c r="E16" s="36">
        <f>C16*D16</f>
        <v>1</v>
      </c>
      <c r="F16" s="37">
        <v>91275</v>
      </c>
      <c r="G16" s="37">
        <f>F16*C16*D16</f>
        <v>91275</v>
      </c>
      <c r="H16" s="37">
        <v>8725</v>
      </c>
      <c r="I16" s="63">
        <f t="shared" si="0"/>
        <v>12725</v>
      </c>
      <c r="J16" s="37"/>
      <c r="K16" s="37">
        <v>104000</v>
      </c>
      <c r="L16" s="37">
        <f t="shared" si="1"/>
        <v>104000</v>
      </c>
      <c r="M16" s="28"/>
    </row>
    <row r="17" spans="1:15" ht="15.75" customHeight="1" x14ac:dyDescent="0.3">
      <c r="A17" s="36">
        <v>9</v>
      </c>
      <c r="B17" s="7" t="s">
        <v>13</v>
      </c>
      <c r="C17" s="8">
        <v>5</v>
      </c>
      <c r="D17" s="36">
        <v>1</v>
      </c>
      <c r="E17" s="36">
        <f>C17*D17</f>
        <v>5</v>
      </c>
      <c r="F17" s="37">
        <v>94275</v>
      </c>
      <c r="G17" s="37">
        <f>F17*C17*D17</f>
        <v>471375</v>
      </c>
      <c r="H17" s="37">
        <v>0.08</v>
      </c>
      <c r="I17" s="63">
        <f t="shared" si="0"/>
        <v>11725</v>
      </c>
      <c r="J17" s="37">
        <f>F17*H17</f>
        <v>7542</v>
      </c>
      <c r="K17" s="37">
        <v>106000</v>
      </c>
      <c r="L17" s="37">
        <f t="shared" si="1"/>
        <v>530000</v>
      </c>
      <c r="M17" s="28"/>
    </row>
    <row r="18" spans="1:15" ht="53.25" hidden="1" customHeight="1" x14ac:dyDescent="0.3">
      <c r="A18" s="36">
        <v>7.6666666666666696</v>
      </c>
      <c r="B18" s="7" t="s">
        <v>13</v>
      </c>
      <c r="C18" s="8"/>
      <c r="D18" s="36"/>
      <c r="E18" s="36"/>
      <c r="F18" s="37"/>
      <c r="G18" s="37"/>
      <c r="H18" s="37"/>
      <c r="I18" s="63">
        <f t="shared" si="0"/>
        <v>0</v>
      </c>
      <c r="J18" s="37"/>
      <c r="K18" s="37"/>
      <c r="L18" s="37">
        <f t="shared" si="1"/>
        <v>0</v>
      </c>
      <c r="M18" s="28"/>
    </row>
    <row r="19" spans="1:15" x14ac:dyDescent="0.3">
      <c r="A19" s="36">
        <v>10</v>
      </c>
      <c r="B19" s="7" t="s">
        <v>14</v>
      </c>
      <c r="C19" s="8">
        <v>1</v>
      </c>
      <c r="D19" s="36">
        <v>1.25</v>
      </c>
      <c r="E19" s="36">
        <f t="shared" ref="E19:E27" si="2">C19*D19</f>
        <v>1.25</v>
      </c>
      <c r="F19" s="37">
        <f>91275+5000</f>
        <v>96275</v>
      </c>
      <c r="G19" s="37">
        <f t="shared" ref="G19:G27" si="3">F19*C19*D19</f>
        <v>120343.75</v>
      </c>
      <c r="H19" s="37">
        <v>0.08</v>
      </c>
      <c r="I19" s="63">
        <f t="shared" si="0"/>
        <v>13725</v>
      </c>
      <c r="J19" s="37">
        <f>F19*H19</f>
        <v>7702</v>
      </c>
      <c r="K19" s="37">
        <v>110000</v>
      </c>
      <c r="L19" s="37">
        <f t="shared" si="1"/>
        <v>137500</v>
      </c>
      <c r="M19" s="28"/>
    </row>
    <row r="20" spans="1:15" ht="18" customHeight="1" x14ac:dyDescent="0.3">
      <c r="A20" s="36">
        <v>11</v>
      </c>
      <c r="B20" s="7" t="s">
        <v>15</v>
      </c>
      <c r="C20" s="8">
        <v>1</v>
      </c>
      <c r="D20" s="36">
        <v>1</v>
      </c>
      <c r="E20" s="36">
        <f t="shared" si="2"/>
        <v>1</v>
      </c>
      <c r="F20" s="37">
        <f>88312+5000</f>
        <v>93312</v>
      </c>
      <c r="G20" s="37">
        <f t="shared" si="3"/>
        <v>93312</v>
      </c>
      <c r="H20" s="37">
        <v>0.08</v>
      </c>
      <c r="I20" s="63">
        <f t="shared" si="0"/>
        <v>16688</v>
      </c>
      <c r="J20" s="37">
        <f>F20*H20</f>
        <v>7464.96</v>
      </c>
      <c r="K20" s="37">
        <v>110000</v>
      </c>
      <c r="L20" s="37">
        <f t="shared" si="1"/>
        <v>110000</v>
      </c>
    </row>
    <row r="21" spans="1:15" x14ac:dyDescent="0.3">
      <c r="A21" s="36">
        <v>12</v>
      </c>
      <c r="B21" s="7" t="s">
        <v>16</v>
      </c>
      <c r="C21" s="8">
        <v>1</v>
      </c>
      <c r="D21" s="36">
        <v>1</v>
      </c>
      <c r="E21" s="36">
        <f t="shared" si="2"/>
        <v>1</v>
      </c>
      <c r="F21" s="37">
        <v>91275</v>
      </c>
      <c r="G21" s="37">
        <f t="shared" si="3"/>
        <v>91275</v>
      </c>
      <c r="H21" s="37">
        <v>8725</v>
      </c>
      <c r="I21" s="63">
        <f t="shared" si="0"/>
        <v>18725</v>
      </c>
      <c r="J21" s="37"/>
      <c r="K21" s="37">
        <v>110000</v>
      </c>
      <c r="L21" s="37">
        <f t="shared" si="1"/>
        <v>110000</v>
      </c>
    </row>
    <row r="22" spans="1:15" x14ac:dyDescent="0.3">
      <c r="A22" s="36">
        <v>13</v>
      </c>
      <c r="B22" s="9" t="s">
        <v>3</v>
      </c>
      <c r="C22" s="8">
        <v>1</v>
      </c>
      <c r="D22" s="36">
        <v>1</v>
      </c>
      <c r="E22" s="36">
        <f t="shared" si="2"/>
        <v>1</v>
      </c>
      <c r="F22" s="37">
        <v>108312</v>
      </c>
      <c r="G22" s="37">
        <f t="shared" si="3"/>
        <v>108312</v>
      </c>
      <c r="H22" s="37">
        <v>0.08</v>
      </c>
      <c r="I22" s="63">
        <f t="shared" si="0"/>
        <v>11688</v>
      </c>
      <c r="J22" s="37">
        <f>F22*H22</f>
        <v>8664.9600000000009</v>
      </c>
      <c r="K22" s="37">
        <v>120000</v>
      </c>
      <c r="L22" s="37">
        <f t="shared" si="1"/>
        <v>120000</v>
      </c>
    </row>
    <row r="23" spans="1:15" x14ac:dyDescent="0.3">
      <c r="A23" s="36">
        <v>14</v>
      </c>
      <c r="B23" s="9" t="s">
        <v>17</v>
      </c>
      <c r="C23" s="8">
        <v>1</v>
      </c>
      <c r="D23" s="36">
        <v>1</v>
      </c>
      <c r="E23" s="36">
        <f t="shared" si="2"/>
        <v>1</v>
      </c>
      <c r="F23" s="37">
        <v>91275</v>
      </c>
      <c r="G23" s="37">
        <f t="shared" si="3"/>
        <v>91275</v>
      </c>
      <c r="H23" s="37">
        <v>8725</v>
      </c>
      <c r="I23" s="63">
        <f t="shared" si="0"/>
        <v>12725</v>
      </c>
      <c r="J23" s="37"/>
      <c r="K23" s="37">
        <v>104000</v>
      </c>
      <c r="L23" s="37">
        <f t="shared" si="1"/>
        <v>104000</v>
      </c>
    </row>
    <row r="24" spans="1:15" x14ac:dyDescent="0.3">
      <c r="A24" s="36">
        <v>15</v>
      </c>
      <c r="B24" s="9" t="s">
        <v>22</v>
      </c>
      <c r="C24" s="8">
        <v>1</v>
      </c>
      <c r="D24" s="36">
        <v>1</v>
      </c>
      <c r="E24" s="36">
        <f t="shared" si="2"/>
        <v>1</v>
      </c>
      <c r="F24" s="37">
        <v>91275</v>
      </c>
      <c r="G24" s="37">
        <f t="shared" si="3"/>
        <v>91275</v>
      </c>
      <c r="H24" s="37">
        <v>8725</v>
      </c>
      <c r="I24" s="63">
        <f t="shared" si="0"/>
        <v>12725</v>
      </c>
      <c r="J24" s="37"/>
      <c r="K24" s="37">
        <v>104000</v>
      </c>
      <c r="L24" s="37">
        <f t="shared" si="1"/>
        <v>104000</v>
      </c>
    </row>
    <row r="25" spans="1:15" x14ac:dyDescent="0.3">
      <c r="A25" s="36">
        <v>16</v>
      </c>
      <c r="B25" s="7" t="s">
        <v>18</v>
      </c>
      <c r="C25" s="8">
        <v>1</v>
      </c>
      <c r="D25" s="36">
        <v>0.25</v>
      </c>
      <c r="E25" s="36">
        <f t="shared" si="2"/>
        <v>0.25</v>
      </c>
      <c r="F25" s="37">
        <v>88312</v>
      </c>
      <c r="G25" s="37">
        <f t="shared" si="3"/>
        <v>22078</v>
      </c>
      <c r="H25" s="37">
        <v>8725</v>
      </c>
      <c r="I25" s="63">
        <f t="shared" si="0"/>
        <v>15688</v>
      </c>
      <c r="J25" s="37"/>
      <c r="K25" s="37">
        <v>104000</v>
      </c>
      <c r="L25" s="37">
        <f t="shared" si="1"/>
        <v>26000</v>
      </c>
    </row>
    <row r="26" spans="1:15" x14ac:dyDescent="0.3">
      <c r="A26" s="36">
        <v>17</v>
      </c>
      <c r="B26" s="7" t="s">
        <v>19</v>
      </c>
      <c r="C26" s="8">
        <v>1</v>
      </c>
      <c r="D26" s="36">
        <v>1</v>
      </c>
      <c r="E26" s="36">
        <f t="shared" si="2"/>
        <v>1</v>
      </c>
      <c r="F26" s="37">
        <v>88312</v>
      </c>
      <c r="G26" s="37">
        <f t="shared" si="3"/>
        <v>88312</v>
      </c>
      <c r="H26" s="37">
        <v>8725</v>
      </c>
      <c r="I26" s="63">
        <f t="shared" si="0"/>
        <v>15688</v>
      </c>
      <c r="J26" s="37"/>
      <c r="K26" s="37">
        <v>104000</v>
      </c>
      <c r="L26" s="37">
        <f t="shared" si="1"/>
        <v>104000</v>
      </c>
    </row>
    <row r="27" spans="1:15" x14ac:dyDescent="0.3">
      <c r="A27" s="36">
        <v>18</v>
      </c>
      <c r="B27" s="7" t="s">
        <v>5</v>
      </c>
      <c r="C27" s="8">
        <v>1</v>
      </c>
      <c r="D27" s="36">
        <v>1</v>
      </c>
      <c r="E27" s="36">
        <f t="shared" si="2"/>
        <v>1</v>
      </c>
      <c r="F27" s="37">
        <v>88312</v>
      </c>
      <c r="G27" s="37">
        <f t="shared" si="3"/>
        <v>88312</v>
      </c>
      <c r="H27" s="37">
        <v>8725</v>
      </c>
      <c r="I27" s="63">
        <f t="shared" si="0"/>
        <v>15688</v>
      </c>
      <c r="J27" s="37"/>
      <c r="K27" s="37">
        <v>104000</v>
      </c>
      <c r="L27" s="37">
        <f t="shared" si="1"/>
        <v>104000</v>
      </c>
    </row>
    <row r="28" spans="1:15" s="5" customFormat="1" x14ac:dyDescent="0.3">
      <c r="A28" s="116" t="s">
        <v>23</v>
      </c>
      <c r="B28" s="117"/>
      <c r="C28" s="56">
        <f>SUM(C7:C27)</f>
        <v>31</v>
      </c>
      <c r="D28" s="56"/>
      <c r="E28" s="56">
        <f>SUM(E7:E27)</f>
        <v>26.5</v>
      </c>
      <c r="F28" s="37"/>
      <c r="G28" s="40">
        <f>SUM(G7:G27)</f>
        <v>2678434.5</v>
      </c>
      <c r="H28" s="37"/>
      <c r="I28" s="63">
        <f t="shared" si="0"/>
        <v>0</v>
      </c>
      <c r="J28" s="37"/>
      <c r="K28" s="37"/>
      <c r="L28" s="40">
        <f>SUM(L7:L27)</f>
        <v>3035300</v>
      </c>
    </row>
    <row r="29" spans="1:15" s="4" customFormat="1" ht="27" customHeight="1" x14ac:dyDescent="0.3">
      <c r="A29" s="13"/>
      <c r="B29" s="16" t="s">
        <v>24</v>
      </c>
      <c r="C29" s="45"/>
      <c r="D29" s="42"/>
      <c r="E29" s="42"/>
      <c r="F29" s="37"/>
      <c r="G29" s="37"/>
      <c r="H29" s="37"/>
      <c r="I29" s="63">
        <f t="shared" si="0"/>
        <v>0</v>
      </c>
      <c r="J29" s="37"/>
      <c r="K29" s="37"/>
      <c r="L29" s="65"/>
    </row>
    <row r="30" spans="1:15" ht="30" customHeight="1" x14ac:dyDescent="0.3">
      <c r="A30" s="3">
        <v>19</v>
      </c>
      <c r="B30" s="9" t="s">
        <v>9</v>
      </c>
      <c r="C30" s="8">
        <v>1</v>
      </c>
      <c r="D30" s="36">
        <v>0.5</v>
      </c>
      <c r="E30" s="36">
        <f t="shared" ref="E30:E36" si="4">C30*D30</f>
        <v>0.5</v>
      </c>
      <c r="F30" s="37">
        <v>115000</v>
      </c>
      <c r="G30" s="37">
        <f t="shared" ref="G30:G36" si="5">F30*D30*C30</f>
        <v>57500</v>
      </c>
      <c r="H30" s="37">
        <v>0.08</v>
      </c>
      <c r="I30" s="63">
        <f t="shared" si="0"/>
        <v>9200</v>
      </c>
      <c r="J30" s="37">
        <f>F30*H30</f>
        <v>9200</v>
      </c>
      <c r="K30" s="37">
        <f>F30*H30+F30</f>
        <v>124200</v>
      </c>
      <c r="L30" s="37">
        <f t="shared" ref="L30:L36" si="6">E30*K30</f>
        <v>62100</v>
      </c>
      <c r="N30" s="28"/>
      <c r="O30" s="28"/>
    </row>
    <row r="31" spans="1:15" x14ac:dyDescent="0.3">
      <c r="A31" s="3">
        <v>20</v>
      </c>
      <c r="B31" s="7" t="s">
        <v>10</v>
      </c>
      <c r="C31" s="8">
        <v>2</v>
      </c>
      <c r="D31" s="36">
        <v>0.56000000000000005</v>
      </c>
      <c r="E31" s="36">
        <f t="shared" si="4"/>
        <v>1.1200000000000001</v>
      </c>
      <c r="F31" s="37">
        <v>96275</v>
      </c>
      <c r="G31" s="37">
        <f t="shared" si="5"/>
        <v>107828.00000000001</v>
      </c>
      <c r="H31" s="37">
        <v>0.08</v>
      </c>
      <c r="I31" s="63">
        <f t="shared" si="0"/>
        <v>13725</v>
      </c>
      <c r="J31" s="37">
        <f>F31*H31</f>
        <v>7702</v>
      </c>
      <c r="K31" s="37">
        <v>110000</v>
      </c>
      <c r="L31" s="37">
        <f t="shared" si="6"/>
        <v>123200.00000000001</v>
      </c>
    </row>
    <row r="32" spans="1:15" x14ac:dyDescent="0.3">
      <c r="A32" s="36">
        <v>21</v>
      </c>
      <c r="B32" s="9" t="s">
        <v>11</v>
      </c>
      <c r="C32" s="8">
        <v>1</v>
      </c>
      <c r="D32" s="36">
        <v>0.75</v>
      </c>
      <c r="E32" s="36">
        <f t="shared" si="4"/>
        <v>0.75</v>
      </c>
      <c r="F32" s="37">
        <v>91275</v>
      </c>
      <c r="G32" s="37">
        <f t="shared" si="5"/>
        <v>68456.25</v>
      </c>
      <c r="H32" s="37">
        <v>8725</v>
      </c>
      <c r="I32" s="63">
        <f t="shared" si="0"/>
        <v>12725</v>
      </c>
      <c r="J32" s="37"/>
      <c r="K32" s="37">
        <v>104000</v>
      </c>
      <c r="L32" s="37">
        <f t="shared" si="6"/>
        <v>78000</v>
      </c>
    </row>
    <row r="33" spans="1:12" x14ac:dyDescent="0.3">
      <c r="A33" s="36">
        <v>22</v>
      </c>
      <c r="B33" s="7" t="s">
        <v>13</v>
      </c>
      <c r="C33" s="8">
        <v>1</v>
      </c>
      <c r="D33" s="36">
        <v>1</v>
      </c>
      <c r="E33" s="36">
        <f t="shared" si="4"/>
        <v>1</v>
      </c>
      <c r="F33" s="37">
        <v>94275</v>
      </c>
      <c r="G33" s="37">
        <f t="shared" si="5"/>
        <v>94275</v>
      </c>
      <c r="H33" s="37">
        <v>0.08</v>
      </c>
      <c r="I33" s="63">
        <f t="shared" si="0"/>
        <v>11725</v>
      </c>
      <c r="J33" s="37">
        <f>F33*H33</f>
        <v>7542</v>
      </c>
      <c r="K33" s="37">
        <v>106000</v>
      </c>
      <c r="L33" s="37">
        <f t="shared" si="6"/>
        <v>106000</v>
      </c>
    </row>
    <row r="34" spans="1:12" x14ac:dyDescent="0.3">
      <c r="A34" s="36">
        <v>23</v>
      </c>
      <c r="B34" s="9" t="s">
        <v>17</v>
      </c>
      <c r="C34" s="8">
        <v>1</v>
      </c>
      <c r="D34" s="36">
        <v>0.5</v>
      </c>
      <c r="E34" s="36">
        <f t="shared" si="4"/>
        <v>0.5</v>
      </c>
      <c r="F34" s="37">
        <v>91275</v>
      </c>
      <c r="G34" s="37">
        <f t="shared" si="5"/>
        <v>45637.5</v>
      </c>
      <c r="H34" s="37">
        <v>8725</v>
      </c>
      <c r="I34" s="63">
        <f t="shared" si="0"/>
        <v>12725</v>
      </c>
      <c r="J34" s="37"/>
      <c r="K34" s="37">
        <v>104000</v>
      </c>
      <c r="L34" s="37">
        <f t="shared" si="6"/>
        <v>52000</v>
      </c>
    </row>
    <row r="35" spans="1:12" x14ac:dyDescent="0.3">
      <c r="A35" s="36">
        <v>24</v>
      </c>
      <c r="B35" s="9" t="s">
        <v>4</v>
      </c>
      <c r="C35" s="8">
        <v>1</v>
      </c>
      <c r="D35" s="36">
        <v>0.5</v>
      </c>
      <c r="E35" s="36">
        <f t="shared" si="4"/>
        <v>0.5</v>
      </c>
      <c r="F35" s="37">
        <v>91275</v>
      </c>
      <c r="G35" s="37">
        <f t="shared" si="5"/>
        <v>45637.5</v>
      </c>
      <c r="H35" s="37">
        <v>8725</v>
      </c>
      <c r="I35" s="63">
        <f t="shared" si="0"/>
        <v>12725</v>
      </c>
      <c r="J35" s="37"/>
      <c r="K35" s="37">
        <v>104000</v>
      </c>
      <c r="L35" s="37">
        <f t="shared" si="6"/>
        <v>52000</v>
      </c>
    </row>
    <row r="36" spans="1:12" x14ac:dyDescent="0.3">
      <c r="A36" s="36">
        <v>25</v>
      </c>
      <c r="B36" s="7" t="s">
        <v>16</v>
      </c>
      <c r="C36" s="8">
        <v>1</v>
      </c>
      <c r="D36" s="36">
        <v>0.5</v>
      </c>
      <c r="E36" s="36">
        <f t="shared" si="4"/>
        <v>0.5</v>
      </c>
      <c r="F36" s="37">
        <v>91275</v>
      </c>
      <c r="G36" s="37">
        <f t="shared" si="5"/>
        <v>45637.5</v>
      </c>
      <c r="H36" s="37">
        <v>8725</v>
      </c>
      <c r="I36" s="63">
        <f t="shared" si="0"/>
        <v>12725</v>
      </c>
      <c r="J36" s="37"/>
      <c r="K36" s="37">
        <v>104000</v>
      </c>
      <c r="L36" s="37">
        <f t="shared" si="6"/>
        <v>52000</v>
      </c>
    </row>
    <row r="37" spans="1:12" s="5" customFormat="1" x14ac:dyDescent="0.3">
      <c r="A37" s="116" t="s">
        <v>25</v>
      </c>
      <c r="B37" s="117"/>
      <c r="C37" s="56">
        <f>SUM(C30:C36)</f>
        <v>8</v>
      </c>
      <c r="D37" s="15"/>
      <c r="E37" s="15">
        <f>SUM(E30:E36)</f>
        <v>4.87</v>
      </c>
      <c r="F37" s="37"/>
      <c r="G37" s="40">
        <f>SUM(G30:G36)</f>
        <v>464971.75</v>
      </c>
      <c r="H37" s="37"/>
      <c r="I37" s="63">
        <f t="shared" si="0"/>
        <v>0</v>
      </c>
      <c r="J37" s="37"/>
      <c r="K37" s="37"/>
      <c r="L37" s="40">
        <f>SUM(L30:L36)</f>
        <v>525300</v>
      </c>
    </row>
    <row r="38" spans="1:12" s="4" customFormat="1" ht="24" customHeight="1" x14ac:dyDescent="0.3">
      <c r="A38" s="13"/>
      <c r="B38" s="16" t="s">
        <v>26</v>
      </c>
      <c r="C38" s="45"/>
      <c r="D38" s="42"/>
      <c r="E38" s="42"/>
      <c r="F38" s="37"/>
      <c r="G38" s="37"/>
      <c r="H38" s="37"/>
      <c r="I38" s="63">
        <f t="shared" si="0"/>
        <v>0</v>
      </c>
      <c r="J38" s="37"/>
      <c r="K38" s="37"/>
      <c r="L38" s="65"/>
    </row>
    <row r="39" spans="1:12" ht="26.25" customHeight="1" x14ac:dyDescent="0.3">
      <c r="A39" s="3">
        <v>26</v>
      </c>
      <c r="B39" s="9" t="s">
        <v>9</v>
      </c>
      <c r="C39" s="8">
        <v>1</v>
      </c>
      <c r="D39" s="36">
        <v>0.5</v>
      </c>
      <c r="E39" s="36">
        <f t="shared" ref="E39:E44" si="7">C39*D39</f>
        <v>0.5</v>
      </c>
      <c r="F39" s="37">
        <v>115000</v>
      </c>
      <c r="G39" s="37">
        <f t="shared" ref="G39:G44" si="8">F39*D39*C39</f>
        <v>57500</v>
      </c>
      <c r="H39" s="37">
        <v>0.08</v>
      </c>
      <c r="I39" s="63">
        <f t="shared" si="0"/>
        <v>9200</v>
      </c>
      <c r="J39" s="37">
        <f>F39*H39</f>
        <v>9200</v>
      </c>
      <c r="K39" s="37">
        <f>F39*H39+F39</f>
        <v>124200</v>
      </c>
      <c r="L39" s="37">
        <f t="shared" ref="L39:L44" si="9">E39*K39</f>
        <v>62100</v>
      </c>
    </row>
    <row r="40" spans="1:12" x14ac:dyDescent="0.3">
      <c r="A40" s="3">
        <v>27</v>
      </c>
      <c r="B40" s="7" t="s">
        <v>10</v>
      </c>
      <c r="C40" s="8">
        <v>2</v>
      </c>
      <c r="D40" s="36">
        <v>0.56000000000000005</v>
      </c>
      <c r="E40" s="36">
        <f t="shared" si="7"/>
        <v>1.1200000000000001</v>
      </c>
      <c r="F40" s="37">
        <v>96275</v>
      </c>
      <c r="G40" s="37">
        <f t="shared" si="8"/>
        <v>107828.00000000001</v>
      </c>
      <c r="H40" s="37">
        <v>0.08</v>
      </c>
      <c r="I40" s="63">
        <f t="shared" si="0"/>
        <v>13725</v>
      </c>
      <c r="J40" s="37">
        <f>F40*H40</f>
        <v>7702</v>
      </c>
      <c r="K40" s="37">
        <v>110000</v>
      </c>
      <c r="L40" s="37">
        <f t="shared" si="9"/>
        <v>123200.00000000001</v>
      </c>
    </row>
    <row r="41" spans="1:12" x14ac:dyDescent="0.3">
      <c r="A41" s="36">
        <v>28</v>
      </c>
      <c r="B41" s="9" t="s">
        <v>11</v>
      </c>
      <c r="C41" s="8">
        <v>1</v>
      </c>
      <c r="D41" s="36">
        <v>0.5</v>
      </c>
      <c r="E41" s="36">
        <f t="shared" si="7"/>
        <v>0.5</v>
      </c>
      <c r="F41" s="37">
        <v>88312</v>
      </c>
      <c r="G41" s="37">
        <f t="shared" si="8"/>
        <v>44156</v>
      </c>
      <c r="H41" s="37">
        <v>8725</v>
      </c>
      <c r="I41" s="63">
        <f t="shared" si="0"/>
        <v>15688</v>
      </c>
      <c r="J41" s="37"/>
      <c r="K41" s="37">
        <v>104000</v>
      </c>
      <c r="L41" s="37">
        <f t="shared" si="9"/>
        <v>52000</v>
      </c>
    </row>
    <row r="42" spans="1:12" x14ac:dyDescent="0.3">
      <c r="A42" s="36">
        <v>29</v>
      </c>
      <c r="B42" s="7" t="s">
        <v>13</v>
      </c>
      <c r="C42" s="8">
        <v>1</v>
      </c>
      <c r="D42" s="36">
        <v>1</v>
      </c>
      <c r="E42" s="36">
        <f t="shared" si="7"/>
        <v>1</v>
      </c>
      <c r="F42" s="37">
        <v>94275</v>
      </c>
      <c r="G42" s="37">
        <f t="shared" si="8"/>
        <v>94275</v>
      </c>
      <c r="H42" s="37">
        <v>0.08</v>
      </c>
      <c r="I42" s="63">
        <f t="shared" si="0"/>
        <v>11725</v>
      </c>
      <c r="J42" s="37">
        <f>F42*H42</f>
        <v>7542</v>
      </c>
      <c r="K42" s="37">
        <v>106000</v>
      </c>
      <c r="L42" s="37">
        <f t="shared" si="9"/>
        <v>106000</v>
      </c>
    </row>
    <row r="43" spans="1:12" x14ac:dyDescent="0.3">
      <c r="A43" s="36">
        <v>30</v>
      </c>
      <c r="B43" s="9" t="s">
        <v>17</v>
      </c>
      <c r="C43" s="8">
        <v>1</v>
      </c>
      <c r="D43" s="36">
        <v>0.5</v>
      </c>
      <c r="E43" s="36">
        <f t="shared" si="7"/>
        <v>0.5</v>
      </c>
      <c r="F43" s="37">
        <v>91275</v>
      </c>
      <c r="G43" s="37">
        <f t="shared" si="8"/>
        <v>45637.5</v>
      </c>
      <c r="H43" s="37">
        <v>8725</v>
      </c>
      <c r="I43" s="63">
        <f t="shared" si="0"/>
        <v>12725</v>
      </c>
      <c r="J43" s="37"/>
      <c r="K43" s="37">
        <v>104000</v>
      </c>
      <c r="L43" s="37">
        <f t="shared" si="9"/>
        <v>52000</v>
      </c>
    </row>
    <row r="44" spans="1:12" x14ac:dyDescent="0.3">
      <c r="A44" s="36">
        <v>31</v>
      </c>
      <c r="B44" s="7" t="s">
        <v>4</v>
      </c>
      <c r="C44" s="8">
        <v>1</v>
      </c>
      <c r="D44" s="36">
        <v>0.5</v>
      </c>
      <c r="E44" s="36">
        <f t="shared" si="7"/>
        <v>0.5</v>
      </c>
      <c r="F44" s="37">
        <v>91275</v>
      </c>
      <c r="G44" s="37">
        <f t="shared" si="8"/>
        <v>45637.5</v>
      </c>
      <c r="H44" s="37">
        <v>8725</v>
      </c>
      <c r="I44" s="63">
        <f t="shared" si="0"/>
        <v>12725</v>
      </c>
      <c r="J44" s="37"/>
      <c r="K44" s="37">
        <v>104000</v>
      </c>
      <c r="L44" s="37">
        <f t="shared" si="9"/>
        <v>52000</v>
      </c>
    </row>
    <row r="45" spans="1:12" s="5" customFormat="1" ht="18.75" customHeight="1" x14ac:dyDescent="0.3">
      <c r="A45" s="116" t="s">
        <v>37</v>
      </c>
      <c r="B45" s="117"/>
      <c r="C45" s="56">
        <f>SUM(C39:C44)</f>
        <v>7</v>
      </c>
      <c r="D45" s="15"/>
      <c r="E45" s="15">
        <f>SUM(E39:E44)</f>
        <v>4.12</v>
      </c>
      <c r="F45" s="37"/>
      <c r="G45" s="40">
        <f>SUM(G39:G44)</f>
        <v>395034</v>
      </c>
      <c r="H45" s="37"/>
      <c r="I45" s="63">
        <f t="shared" si="0"/>
        <v>0</v>
      </c>
      <c r="J45" s="37"/>
      <c r="K45" s="37"/>
      <c r="L45" s="40">
        <f>SUM(L39:L44)</f>
        <v>447300</v>
      </c>
    </row>
    <row r="46" spans="1:12" s="4" customFormat="1" ht="27.75" customHeight="1" x14ac:dyDescent="0.3">
      <c r="A46" s="13"/>
      <c r="B46" s="16" t="s">
        <v>27</v>
      </c>
      <c r="C46" s="45"/>
      <c r="D46" s="42"/>
      <c r="E46" s="42"/>
      <c r="F46" s="37"/>
      <c r="G46" s="37"/>
      <c r="H46" s="37"/>
      <c r="I46" s="63">
        <f t="shared" si="0"/>
        <v>0</v>
      </c>
      <c r="J46" s="37"/>
      <c r="K46" s="37"/>
      <c r="L46" s="65"/>
    </row>
    <row r="47" spans="1:12" ht="26.25" customHeight="1" x14ac:dyDescent="0.3">
      <c r="A47" s="3">
        <v>32</v>
      </c>
      <c r="B47" s="9" t="s">
        <v>9</v>
      </c>
      <c r="C47" s="8">
        <v>1</v>
      </c>
      <c r="D47" s="36">
        <v>0.5</v>
      </c>
      <c r="E47" s="36">
        <f>C47*D47</f>
        <v>0.5</v>
      </c>
      <c r="F47" s="37">
        <v>115000</v>
      </c>
      <c r="G47" s="37">
        <f>F47*D47*C47</f>
        <v>57500</v>
      </c>
      <c r="H47" s="37">
        <v>0.08</v>
      </c>
      <c r="I47" s="63">
        <f t="shared" si="0"/>
        <v>9200</v>
      </c>
      <c r="J47" s="37">
        <f>F47*H47</f>
        <v>9200</v>
      </c>
      <c r="K47" s="37">
        <f>F47*H47+F47</f>
        <v>124200</v>
      </c>
      <c r="L47" s="37">
        <f>E47*K47</f>
        <v>62100</v>
      </c>
    </row>
    <row r="48" spans="1:12" ht="18.75" customHeight="1" x14ac:dyDescent="0.3">
      <c r="A48" s="3">
        <v>33</v>
      </c>
      <c r="B48" s="7" t="s">
        <v>10</v>
      </c>
      <c r="C48" s="8">
        <v>2</v>
      </c>
      <c r="D48" s="36">
        <v>0.56000000000000005</v>
      </c>
      <c r="E48" s="36">
        <f>C48*D48</f>
        <v>1.1200000000000001</v>
      </c>
      <c r="F48" s="37">
        <v>96275</v>
      </c>
      <c r="G48" s="37">
        <f>F48*D48*C48</f>
        <v>107828.00000000001</v>
      </c>
      <c r="H48" s="37">
        <v>0.08</v>
      </c>
      <c r="I48" s="63">
        <f t="shared" si="0"/>
        <v>13725</v>
      </c>
      <c r="J48" s="37">
        <f>F48*H48</f>
        <v>7702</v>
      </c>
      <c r="K48" s="37">
        <v>110000</v>
      </c>
      <c r="L48" s="37">
        <f>E48*K48</f>
        <v>123200.00000000001</v>
      </c>
    </row>
    <row r="49" spans="1:15" ht="18" customHeight="1" x14ac:dyDescent="0.3">
      <c r="A49" s="36">
        <v>34</v>
      </c>
      <c r="B49" s="9" t="s">
        <v>11</v>
      </c>
      <c r="C49" s="8">
        <v>1</v>
      </c>
      <c r="D49" s="36">
        <v>0.5</v>
      </c>
      <c r="E49" s="36">
        <f>C49*D49</f>
        <v>0.5</v>
      </c>
      <c r="F49" s="37">
        <v>91275</v>
      </c>
      <c r="G49" s="37">
        <f>F49*D49*C49</f>
        <v>45637.5</v>
      </c>
      <c r="H49" s="37">
        <v>8725</v>
      </c>
      <c r="I49" s="63">
        <f t="shared" si="0"/>
        <v>12725</v>
      </c>
      <c r="J49" s="37"/>
      <c r="K49" s="37">
        <v>104000</v>
      </c>
      <c r="L49" s="37">
        <f>E49*K49</f>
        <v>52000</v>
      </c>
    </row>
    <row r="50" spans="1:15" ht="18.75" customHeight="1" x14ac:dyDescent="0.3">
      <c r="A50" s="36">
        <v>35</v>
      </c>
      <c r="B50" s="7" t="s">
        <v>13</v>
      </c>
      <c r="C50" s="8">
        <v>1</v>
      </c>
      <c r="D50" s="36">
        <v>1</v>
      </c>
      <c r="E50" s="36">
        <f>C50*D50</f>
        <v>1</v>
      </c>
      <c r="F50" s="37">
        <v>94275</v>
      </c>
      <c r="G50" s="37">
        <f>F50*D50*C50</f>
        <v>94275</v>
      </c>
      <c r="H50" s="37">
        <v>0.08</v>
      </c>
      <c r="I50" s="63">
        <f t="shared" si="0"/>
        <v>11725</v>
      </c>
      <c r="J50" s="37">
        <f>F50*H50</f>
        <v>7542</v>
      </c>
      <c r="K50" s="37">
        <v>106000</v>
      </c>
      <c r="L50" s="37">
        <f>E50*K50</f>
        <v>106000</v>
      </c>
    </row>
    <row r="51" spans="1:15" ht="19.5" customHeight="1" x14ac:dyDescent="0.3">
      <c r="A51" s="36">
        <v>36</v>
      </c>
      <c r="B51" s="9" t="s">
        <v>17</v>
      </c>
      <c r="C51" s="8">
        <v>1</v>
      </c>
      <c r="D51" s="36">
        <v>0.5</v>
      </c>
      <c r="E51" s="36">
        <f>C51*D51</f>
        <v>0.5</v>
      </c>
      <c r="F51" s="37">
        <v>91275</v>
      </c>
      <c r="G51" s="37">
        <f>F51*D51*C51</f>
        <v>45637.5</v>
      </c>
      <c r="H51" s="37">
        <v>8725</v>
      </c>
      <c r="I51" s="63">
        <f t="shared" si="0"/>
        <v>12725</v>
      </c>
      <c r="J51" s="37"/>
      <c r="K51" s="37">
        <v>104000</v>
      </c>
      <c r="L51" s="37">
        <f>E51*K51</f>
        <v>52000</v>
      </c>
    </row>
    <row r="52" spans="1:15" s="5" customFormat="1" ht="15.75" customHeight="1" x14ac:dyDescent="0.3">
      <c r="A52" s="116" t="s">
        <v>36</v>
      </c>
      <c r="B52" s="117"/>
      <c r="C52" s="56">
        <f>SUM(C47:C51)</f>
        <v>6</v>
      </c>
      <c r="D52" s="15"/>
      <c r="E52" s="15">
        <f>SUM(E47:E51)</f>
        <v>3.62</v>
      </c>
      <c r="F52" s="37"/>
      <c r="G52" s="40">
        <f>SUM(G47:G51)</f>
        <v>350878</v>
      </c>
      <c r="H52" s="37"/>
      <c r="I52" s="63">
        <f t="shared" si="0"/>
        <v>0</v>
      </c>
      <c r="J52" s="37"/>
      <c r="K52" s="37"/>
      <c r="L52" s="40">
        <f>SUM(L47:L51)</f>
        <v>395300</v>
      </c>
    </row>
    <row r="53" spans="1:15" s="4" customFormat="1" ht="27.75" customHeight="1" x14ac:dyDescent="0.3">
      <c r="A53" s="42"/>
      <c r="B53" s="44" t="s">
        <v>40</v>
      </c>
      <c r="C53" s="45"/>
      <c r="D53" s="42"/>
      <c r="E53" s="42"/>
      <c r="F53" s="37"/>
      <c r="G53" s="37"/>
      <c r="H53" s="37"/>
      <c r="I53" s="63">
        <f t="shared" si="0"/>
        <v>0</v>
      </c>
      <c r="J53" s="37"/>
      <c r="K53" s="37"/>
      <c r="L53" s="65"/>
    </row>
    <row r="54" spans="1:15" s="4" customFormat="1" ht="30" customHeight="1" x14ac:dyDescent="0.3">
      <c r="A54" s="36">
        <v>37</v>
      </c>
      <c r="B54" s="39" t="s">
        <v>9</v>
      </c>
      <c r="C54" s="46">
        <v>1</v>
      </c>
      <c r="D54" s="47">
        <v>0.5</v>
      </c>
      <c r="E54" s="47">
        <f>C54*D54</f>
        <v>0.5</v>
      </c>
      <c r="F54" s="48">
        <v>115000</v>
      </c>
      <c r="G54" s="48">
        <v>57500</v>
      </c>
      <c r="H54" s="37"/>
      <c r="I54" s="63"/>
      <c r="J54" s="37"/>
      <c r="K54" s="48">
        <v>124000</v>
      </c>
      <c r="L54" s="37">
        <f>E54*K54</f>
        <v>62000</v>
      </c>
    </row>
    <row r="55" spans="1:15" s="4" customFormat="1" ht="21.75" customHeight="1" x14ac:dyDescent="0.3">
      <c r="A55" s="36">
        <v>38</v>
      </c>
      <c r="B55" s="38" t="s">
        <v>10</v>
      </c>
      <c r="C55" s="46">
        <v>2</v>
      </c>
      <c r="D55" s="47">
        <v>0.56000000000000005</v>
      </c>
      <c r="E55" s="47">
        <f>C55*D55</f>
        <v>1.1200000000000001</v>
      </c>
      <c r="F55" s="48">
        <v>96275</v>
      </c>
      <c r="G55" s="48">
        <v>107828.00000000001</v>
      </c>
      <c r="H55" s="37"/>
      <c r="I55" s="63"/>
      <c r="J55" s="37"/>
      <c r="K55" s="48">
        <v>110000</v>
      </c>
      <c r="L55" s="37">
        <f>E55*K55</f>
        <v>123200.00000000001</v>
      </c>
    </row>
    <row r="56" spans="1:15" s="4" customFormat="1" ht="21" customHeight="1" x14ac:dyDescent="0.3">
      <c r="A56" s="36">
        <v>39</v>
      </c>
      <c r="B56" s="39" t="s">
        <v>11</v>
      </c>
      <c r="C56" s="46">
        <v>1</v>
      </c>
      <c r="D56" s="47">
        <v>0.75</v>
      </c>
      <c r="E56" s="47">
        <f>C56*D56</f>
        <v>0.75</v>
      </c>
      <c r="F56" s="48">
        <v>91275</v>
      </c>
      <c r="G56" s="48">
        <v>68456.25</v>
      </c>
      <c r="H56" s="37"/>
      <c r="I56" s="63"/>
      <c r="J56" s="37"/>
      <c r="K56" s="48">
        <v>104000</v>
      </c>
      <c r="L56" s="37">
        <f>E56*K56</f>
        <v>78000</v>
      </c>
    </row>
    <row r="57" spans="1:15" s="4" customFormat="1" ht="21" customHeight="1" x14ac:dyDescent="0.3">
      <c r="A57" s="36">
        <v>40</v>
      </c>
      <c r="B57" s="38" t="s">
        <v>13</v>
      </c>
      <c r="C57" s="46">
        <v>1</v>
      </c>
      <c r="D57" s="47">
        <v>1</v>
      </c>
      <c r="E57" s="47">
        <f>C57*D57</f>
        <v>1</v>
      </c>
      <c r="F57" s="48">
        <v>94275</v>
      </c>
      <c r="G57" s="48">
        <v>94275</v>
      </c>
      <c r="H57" s="37"/>
      <c r="I57" s="63"/>
      <c r="J57" s="37"/>
      <c r="K57" s="48">
        <v>106000</v>
      </c>
      <c r="L57" s="37">
        <f>E57*K57</f>
        <v>106000</v>
      </c>
    </row>
    <row r="58" spans="1:15" s="4" customFormat="1" ht="20.25" customHeight="1" x14ac:dyDescent="0.3">
      <c r="A58" s="36">
        <v>41</v>
      </c>
      <c r="B58" s="39" t="s">
        <v>17</v>
      </c>
      <c r="C58" s="46">
        <v>1</v>
      </c>
      <c r="D58" s="47">
        <v>0.5</v>
      </c>
      <c r="E58" s="47">
        <f>C58*D58</f>
        <v>0.5</v>
      </c>
      <c r="F58" s="48">
        <v>91275</v>
      </c>
      <c r="G58" s="48">
        <v>45637.5</v>
      </c>
      <c r="H58" s="37"/>
      <c r="I58" s="63"/>
      <c r="J58" s="37"/>
      <c r="K58" s="48">
        <v>104000</v>
      </c>
      <c r="L58" s="37">
        <f>E58*K58</f>
        <v>52000</v>
      </c>
    </row>
    <row r="59" spans="1:15" s="4" customFormat="1" ht="27.75" customHeight="1" x14ac:dyDescent="0.3">
      <c r="A59" s="116" t="s">
        <v>41</v>
      </c>
      <c r="B59" s="117"/>
      <c r="C59" s="49">
        <v>6</v>
      </c>
      <c r="D59" s="50"/>
      <c r="E59" s="50">
        <f>SUM(E54:E58)</f>
        <v>3.87</v>
      </c>
      <c r="F59" s="48"/>
      <c r="G59" s="51">
        <v>373696.75</v>
      </c>
      <c r="H59" s="37"/>
      <c r="I59" s="63"/>
      <c r="J59" s="37"/>
      <c r="K59" s="37"/>
      <c r="L59" s="40">
        <f>SUM(L54:L58)</f>
        <v>421200</v>
      </c>
    </row>
    <row r="60" spans="1:15" s="4" customFormat="1" ht="27.75" customHeight="1" x14ac:dyDescent="0.3">
      <c r="A60" s="42"/>
      <c r="B60" s="44" t="s">
        <v>42</v>
      </c>
      <c r="C60" s="52"/>
      <c r="D60" s="53"/>
      <c r="E60" s="53"/>
      <c r="F60" s="48"/>
      <c r="G60" s="48"/>
      <c r="H60" s="37"/>
      <c r="I60" s="63"/>
      <c r="J60" s="37"/>
      <c r="K60" s="37"/>
      <c r="L60" s="65"/>
    </row>
    <row r="61" spans="1:15" s="4" customFormat="1" ht="32.25" customHeight="1" x14ac:dyDescent="0.3">
      <c r="A61" s="36">
        <v>42</v>
      </c>
      <c r="B61" s="39" t="s">
        <v>9</v>
      </c>
      <c r="C61" s="46">
        <v>1</v>
      </c>
      <c r="D61" s="47">
        <v>0.5</v>
      </c>
      <c r="E61" s="47">
        <f>C61*D61</f>
        <v>0.5</v>
      </c>
      <c r="F61" s="48">
        <v>115000</v>
      </c>
      <c r="G61" s="48">
        <v>57500</v>
      </c>
      <c r="H61" s="37"/>
      <c r="I61" s="63"/>
      <c r="J61" s="37"/>
      <c r="K61" s="48">
        <v>124000</v>
      </c>
      <c r="L61" s="37">
        <f>E61*K61</f>
        <v>62000</v>
      </c>
    </row>
    <row r="62" spans="1:15" s="4" customFormat="1" ht="21.75" customHeight="1" x14ac:dyDescent="0.3">
      <c r="A62" s="36">
        <v>43</v>
      </c>
      <c r="B62" s="38" t="s">
        <v>10</v>
      </c>
      <c r="C62" s="46">
        <v>2</v>
      </c>
      <c r="D62" s="47">
        <v>0.56000000000000005</v>
      </c>
      <c r="E62" s="47">
        <f>C62*D62</f>
        <v>1.1200000000000001</v>
      </c>
      <c r="F62" s="48">
        <v>96275</v>
      </c>
      <c r="G62" s="48">
        <v>107828.00000000001</v>
      </c>
      <c r="H62" s="37"/>
      <c r="I62" s="63"/>
      <c r="J62" s="37"/>
      <c r="K62" s="48">
        <v>110000</v>
      </c>
      <c r="L62" s="37">
        <f>E62*K62</f>
        <v>123200.00000000001</v>
      </c>
    </row>
    <row r="63" spans="1:15" s="4" customFormat="1" ht="21" customHeight="1" x14ac:dyDescent="0.3">
      <c r="A63" s="36">
        <v>44</v>
      </c>
      <c r="B63" s="39" t="s">
        <v>11</v>
      </c>
      <c r="C63" s="46">
        <v>1</v>
      </c>
      <c r="D63" s="47">
        <v>0.5</v>
      </c>
      <c r="E63" s="47">
        <f>C63*D63</f>
        <v>0.5</v>
      </c>
      <c r="F63" s="48">
        <v>91275</v>
      </c>
      <c r="G63" s="48">
        <v>45637.5</v>
      </c>
      <c r="H63" s="37"/>
      <c r="I63" s="63"/>
      <c r="J63" s="37"/>
      <c r="K63" s="48">
        <v>104000</v>
      </c>
      <c r="L63" s="37">
        <f>E63*K63</f>
        <v>52000</v>
      </c>
      <c r="O63" s="103"/>
    </row>
    <row r="64" spans="1:15" s="4" customFormat="1" ht="22.5" customHeight="1" x14ac:dyDescent="0.3">
      <c r="A64" s="36">
        <v>45</v>
      </c>
      <c r="B64" s="38" t="s">
        <v>13</v>
      </c>
      <c r="C64" s="46">
        <v>1</v>
      </c>
      <c r="D64" s="47">
        <v>1</v>
      </c>
      <c r="E64" s="47">
        <f>C64*D64</f>
        <v>1</v>
      </c>
      <c r="F64" s="48">
        <v>94275</v>
      </c>
      <c r="G64" s="48">
        <v>94275</v>
      </c>
      <c r="H64" s="37"/>
      <c r="I64" s="63"/>
      <c r="J64" s="37"/>
      <c r="K64" s="48">
        <v>106000</v>
      </c>
      <c r="L64" s="37">
        <f>E64*K64</f>
        <v>106000</v>
      </c>
    </row>
    <row r="65" spans="1:16" s="4" customFormat="1" ht="21" customHeight="1" x14ac:dyDescent="0.3">
      <c r="A65" s="36">
        <v>46</v>
      </c>
      <c r="B65" s="39" t="s">
        <v>17</v>
      </c>
      <c r="C65" s="46">
        <v>1</v>
      </c>
      <c r="D65" s="47">
        <v>0.5</v>
      </c>
      <c r="E65" s="47">
        <f>C65*D65</f>
        <v>0.5</v>
      </c>
      <c r="F65" s="48">
        <v>91275</v>
      </c>
      <c r="G65" s="48">
        <v>45637.5</v>
      </c>
      <c r="H65" s="37"/>
      <c r="I65" s="63"/>
      <c r="J65" s="37"/>
      <c r="K65" s="48">
        <v>104000</v>
      </c>
      <c r="L65" s="37">
        <f>E65*K65</f>
        <v>52000</v>
      </c>
    </row>
    <row r="66" spans="1:16" s="4" customFormat="1" ht="27.75" customHeight="1" x14ac:dyDescent="0.3">
      <c r="A66" s="36"/>
      <c r="B66" s="32" t="s">
        <v>43</v>
      </c>
      <c r="C66" s="33">
        <f>SUM(C61:C65)</f>
        <v>6</v>
      </c>
      <c r="D66" s="50"/>
      <c r="E66" s="50">
        <f>SUM(E61:E65)</f>
        <v>3.62</v>
      </c>
      <c r="F66" s="51"/>
      <c r="G66" s="51"/>
      <c r="H66" s="40"/>
      <c r="I66" s="64"/>
      <c r="J66" s="40"/>
      <c r="K66" s="51"/>
      <c r="L66" s="40">
        <f>SUM(L61:L65)</f>
        <v>395200</v>
      </c>
    </row>
    <row r="67" spans="1:16" s="6" customFormat="1" ht="24" customHeight="1" x14ac:dyDescent="0.3">
      <c r="A67" s="118" t="s">
        <v>6</v>
      </c>
      <c r="B67" s="119"/>
      <c r="C67" s="68">
        <f>C28+C37+C45+C52+C59+C66</f>
        <v>64</v>
      </c>
      <c r="D67" s="68"/>
      <c r="E67" s="68">
        <f>E28+E37+E45+E52+E59+E66</f>
        <v>46.599999999999994</v>
      </c>
      <c r="F67" s="11"/>
      <c r="G67" s="40">
        <f>'tiv 4'!G57+'tiv 4'!G54+G52+G45+G37+G28</f>
        <v>4356790</v>
      </c>
      <c r="H67" s="37"/>
      <c r="I67" s="63">
        <f>K67-F67</f>
        <v>0</v>
      </c>
      <c r="J67" s="37"/>
      <c r="K67" s="37"/>
      <c r="L67" s="40">
        <f>L28+L37+L45+L52+L59+L66</f>
        <v>5219600</v>
      </c>
      <c r="M67" s="31"/>
      <c r="P67" s="72"/>
    </row>
    <row r="68" spans="1:16" s="6" customFormat="1" ht="24" customHeight="1" x14ac:dyDescent="0.3">
      <c r="A68" s="29"/>
      <c r="B68" s="29"/>
      <c r="C68" s="29"/>
      <c r="D68" s="29"/>
      <c r="E68" s="29"/>
      <c r="F68" s="70"/>
      <c r="G68" s="21"/>
      <c r="H68" s="20"/>
      <c r="I68" s="71"/>
      <c r="J68" s="20"/>
      <c r="K68" s="20"/>
      <c r="L68" s="21"/>
      <c r="M68" s="31"/>
    </row>
    <row r="69" spans="1:16" ht="51.75" customHeight="1" x14ac:dyDescent="0.3">
      <c r="A69" s="109" t="s">
        <v>47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</row>
  </sheetData>
  <sheetProtection selectLockedCells="1" selectUnlockedCells="1"/>
  <mergeCells count="19">
    <mergeCell ref="A37:B37"/>
    <mergeCell ref="A45:B45"/>
    <mergeCell ref="A52:B52"/>
    <mergeCell ref="K1:L1"/>
    <mergeCell ref="A69:L69"/>
    <mergeCell ref="A2:L2"/>
    <mergeCell ref="L4:L5"/>
    <mergeCell ref="K4:K5"/>
    <mergeCell ref="F4:F5"/>
    <mergeCell ref="G4:G5"/>
    <mergeCell ref="A3:D3"/>
    <mergeCell ref="A4:A5"/>
    <mergeCell ref="B4:B5"/>
    <mergeCell ref="D4:D5"/>
    <mergeCell ref="A59:B59"/>
    <mergeCell ref="C4:C5"/>
    <mergeCell ref="E4:E5"/>
    <mergeCell ref="A67:B67"/>
    <mergeCell ref="A28:B2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84F9-56F9-4DF8-8653-4D9E1D593B5B}">
  <dimension ref="A1:O71"/>
  <sheetViews>
    <sheetView tabSelected="1" workbookViewId="0">
      <selection activeCell="O14" sqref="O14"/>
    </sheetView>
  </sheetViews>
  <sheetFormatPr defaultRowHeight="17.25" x14ac:dyDescent="0.3"/>
  <cols>
    <col min="1" max="1" width="4.140625" style="74" customWidth="1"/>
    <col min="2" max="2" width="27" style="74" customWidth="1"/>
    <col min="3" max="3" width="11.85546875" style="75" customWidth="1"/>
    <col min="4" max="4" width="10.5703125" style="74" customWidth="1"/>
    <col min="5" max="5" width="11.28515625" style="75" customWidth="1"/>
    <col min="6" max="6" width="12.140625" style="74" hidden="1" customWidth="1"/>
    <col min="7" max="7" width="15" style="74" hidden="1" customWidth="1"/>
    <col min="8" max="8" width="9.7109375" style="18" hidden="1" customWidth="1"/>
    <col min="9" max="9" width="16.5703125" style="76" hidden="1" customWidth="1"/>
    <col min="10" max="10" width="0.140625" style="18" hidden="1" customWidth="1"/>
    <col min="11" max="11" width="15.42578125" style="18" customWidth="1"/>
    <col min="12" max="12" width="16.5703125" style="74" customWidth="1"/>
    <col min="13" max="14" width="9.140625" style="74"/>
    <col min="15" max="15" width="19.7109375" style="74" bestFit="1" customWidth="1"/>
    <col min="16" max="16384" width="9.140625" style="74"/>
  </cols>
  <sheetData>
    <row r="1" spans="1:12" ht="59.25" customHeight="1" x14ac:dyDescent="0.3">
      <c r="K1" s="122" t="s">
        <v>60</v>
      </c>
      <c r="L1" s="123"/>
    </row>
    <row r="2" spans="1:12" ht="46.5" customHeight="1" x14ac:dyDescent="0.3">
      <c r="A2" s="124" t="s">
        <v>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9.5" customHeight="1" x14ac:dyDescent="0.3">
      <c r="A3" s="77"/>
      <c r="B3" s="77"/>
      <c r="C3" s="77"/>
      <c r="D3" s="77"/>
      <c r="E3" s="77"/>
      <c r="F3" s="77"/>
      <c r="G3" s="78" t="s">
        <v>51</v>
      </c>
      <c r="L3" s="106" t="s">
        <v>62</v>
      </c>
    </row>
    <row r="4" spans="1:12" ht="66.75" customHeight="1" x14ac:dyDescent="0.3">
      <c r="A4" s="79" t="s">
        <v>0</v>
      </c>
      <c r="B4" s="79" t="s">
        <v>32</v>
      </c>
      <c r="C4" s="80" t="s">
        <v>39</v>
      </c>
      <c r="D4" s="80" t="s">
        <v>38</v>
      </c>
      <c r="E4" s="80" t="s">
        <v>38</v>
      </c>
      <c r="F4" s="80" t="s">
        <v>31</v>
      </c>
      <c r="G4" s="80" t="s">
        <v>33</v>
      </c>
      <c r="H4" s="23"/>
      <c r="I4" s="24"/>
      <c r="J4" s="23"/>
      <c r="K4" s="80" t="s">
        <v>31</v>
      </c>
      <c r="L4" s="81" t="s">
        <v>44</v>
      </c>
    </row>
    <row r="5" spans="1:12" x14ac:dyDescent="0.3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5</v>
      </c>
      <c r="G5" s="41">
        <v>6</v>
      </c>
      <c r="H5" s="10"/>
      <c r="I5" s="82"/>
      <c r="J5" s="10"/>
      <c r="K5" s="73">
        <v>6</v>
      </c>
      <c r="L5" s="73">
        <v>7</v>
      </c>
    </row>
    <row r="6" spans="1:12" ht="15" customHeight="1" x14ac:dyDescent="0.3">
      <c r="A6" s="22">
        <v>1</v>
      </c>
      <c r="B6" s="83" t="s">
        <v>1</v>
      </c>
      <c r="C6" s="84">
        <v>1</v>
      </c>
      <c r="D6" s="22">
        <v>1</v>
      </c>
      <c r="E6" s="22">
        <f>C6*D6</f>
        <v>1</v>
      </c>
      <c r="F6" s="85">
        <v>180000</v>
      </c>
      <c r="G6" s="85">
        <f>F6*C6*D6</f>
        <v>180000</v>
      </c>
      <c r="H6" s="86">
        <v>0.08</v>
      </c>
      <c r="I6" s="87">
        <f>K6-F6</f>
        <v>14400</v>
      </c>
      <c r="J6" s="88">
        <f>F6*H6</f>
        <v>14400</v>
      </c>
      <c r="K6" s="85">
        <f>F6*H6+F6</f>
        <v>194400</v>
      </c>
      <c r="L6" s="85">
        <f>E6*K6</f>
        <v>194400</v>
      </c>
    </row>
    <row r="7" spans="1:12" x14ac:dyDescent="0.3">
      <c r="A7" s="22">
        <v>2</v>
      </c>
      <c r="B7" s="83" t="s">
        <v>7</v>
      </c>
      <c r="C7" s="84">
        <v>1</v>
      </c>
      <c r="D7" s="22">
        <v>1</v>
      </c>
      <c r="E7" s="22">
        <f t="shared" ref="E7:E8" si="0">C7*D7</f>
        <v>1</v>
      </c>
      <c r="F7" s="85">
        <v>115000</v>
      </c>
      <c r="G7" s="85">
        <f t="shared" ref="G7:G45" si="1">F7*C7*D7</f>
        <v>115000</v>
      </c>
      <c r="H7" s="86">
        <v>0.08</v>
      </c>
      <c r="I7" s="87">
        <f t="shared" ref="I7:I46" si="2">K7-F7</f>
        <v>9200</v>
      </c>
      <c r="J7" s="88">
        <f>F7*H7</f>
        <v>9200</v>
      </c>
      <c r="K7" s="85">
        <f>F7*H7+F7</f>
        <v>124200</v>
      </c>
      <c r="L7" s="85">
        <f t="shared" ref="L7:L8" si="3">E7*K7</f>
        <v>124200</v>
      </c>
    </row>
    <row r="8" spans="1:12" x14ac:dyDescent="0.3">
      <c r="A8" s="22">
        <v>3</v>
      </c>
      <c r="B8" s="83" t="s">
        <v>2</v>
      </c>
      <c r="C8" s="84">
        <v>1</v>
      </c>
      <c r="D8" s="22">
        <v>1</v>
      </c>
      <c r="E8" s="22">
        <f t="shared" si="0"/>
        <v>1</v>
      </c>
      <c r="F8" s="85">
        <v>91275</v>
      </c>
      <c r="G8" s="85">
        <f t="shared" si="1"/>
        <v>91275</v>
      </c>
      <c r="H8" s="23">
        <v>8725</v>
      </c>
      <c r="I8" s="87">
        <f t="shared" si="2"/>
        <v>12725</v>
      </c>
      <c r="J8" s="88"/>
      <c r="K8" s="85">
        <v>104000</v>
      </c>
      <c r="L8" s="85">
        <f t="shared" si="3"/>
        <v>104000</v>
      </c>
    </row>
    <row r="9" spans="1:12" s="91" customFormat="1" x14ac:dyDescent="0.3">
      <c r="A9" s="73"/>
      <c r="B9" s="89" t="s">
        <v>52</v>
      </c>
      <c r="C9" s="90"/>
      <c r="D9" s="73"/>
      <c r="E9" s="73"/>
      <c r="F9" s="85"/>
      <c r="G9" s="85"/>
      <c r="H9" s="23"/>
      <c r="I9" s="87">
        <f t="shared" si="2"/>
        <v>0</v>
      </c>
      <c r="J9" s="88"/>
      <c r="K9" s="85"/>
      <c r="L9" s="10"/>
    </row>
    <row r="10" spans="1:12" ht="30.75" customHeight="1" x14ac:dyDescent="0.3">
      <c r="A10" s="22">
        <v>4</v>
      </c>
      <c r="B10" s="83" t="s">
        <v>9</v>
      </c>
      <c r="C10" s="84">
        <v>1</v>
      </c>
      <c r="D10" s="22">
        <v>1</v>
      </c>
      <c r="E10" s="22">
        <f>C10*D10</f>
        <v>1</v>
      </c>
      <c r="F10" s="92">
        <v>115000</v>
      </c>
      <c r="G10" s="85">
        <f t="shared" si="1"/>
        <v>115000</v>
      </c>
      <c r="H10" s="86">
        <v>0.08</v>
      </c>
      <c r="I10" s="87">
        <f t="shared" si="2"/>
        <v>9200</v>
      </c>
      <c r="J10" s="88">
        <f>F10*H10</f>
        <v>9200</v>
      </c>
      <c r="K10" s="85">
        <f>F10*H10+F10</f>
        <v>124200</v>
      </c>
      <c r="L10" s="85">
        <f>E10*K10</f>
        <v>124200</v>
      </c>
    </row>
    <row r="11" spans="1:12" hidden="1" x14ac:dyDescent="0.3">
      <c r="A11" s="22">
        <v>5</v>
      </c>
      <c r="B11" s="93" t="s">
        <v>10</v>
      </c>
      <c r="C11" s="84"/>
      <c r="D11" s="22"/>
      <c r="E11" s="22"/>
      <c r="F11" s="92"/>
      <c r="G11" s="85"/>
      <c r="H11" s="86"/>
      <c r="I11" s="87">
        <f t="shared" si="2"/>
        <v>0</v>
      </c>
      <c r="J11" s="88"/>
      <c r="K11" s="85"/>
      <c r="L11" s="85">
        <f t="shared" ref="L11:L26" si="4">E11*K11</f>
        <v>0</v>
      </c>
    </row>
    <row r="12" spans="1:12" x14ac:dyDescent="0.3">
      <c r="A12" s="22">
        <v>5</v>
      </c>
      <c r="B12" s="93" t="s">
        <v>10</v>
      </c>
      <c r="C12" s="84">
        <v>8</v>
      </c>
      <c r="D12" s="22">
        <v>0.625</v>
      </c>
      <c r="E12" s="22">
        <f t="shared" ref="E12:E26" si="5">C12*D12</f>
        <v>5</v>
      </c>
      <c r="F12" s="92">
        <v>96275</v>
      </c>
      <c r="G12" s="85">
        <f t="shared" si="1"/>
        <v>481375</v>
      </c>
      <c r="H12" s="86">
        <v>0.08</v>
      </c>
      <c r="I12" s="87">
        <f t="shared" si="2"/>
        <v>13725</v>
      </c>
      <c r="J12" s="88">
        <f t="shared" ref="J12:J13" si="6">F12*H12</f>
        <v>7702</v>
      </c>
      <c r="K12" s="85">
        <v>110000</v>
      </c>
      <c r="L12" s="85">
        <f t="shared" si="4"/>
        <v>550000</v>
      </c>
    </row>
    <row r="13" spans="1:12" x14ac:dyDescent="0.3">
      <c r="A13" s="22">
        <v>6</v>
      </c>
      <c r="B13" s="93" t="s">
        <v>53</v>
      </c>
      <c r="C13" s="84">
        <v>1</v>
      </c>
      <c r="D13" s="22">
        <v>0.75</v>
      </c>
      <c r="E13" s="22">
        <f t="shared" si="5"/>
        <v>0.75</v>
      </c>
      <c r="F13" s="92">
        <f>91275+5000</f>
        <v>96275</v>
      </c>
      <c r="G13" s="85">
        <f t="shared" si="1"/>
        <v>72206.25</v>
      </c>
      <c r="H13" s="86">
        <v>0.08</v>
      </c>
      <c r="I13" s="87">
        <f t="shared" si="2"/>
        <v>13725</v>
      </c>
      <c r="J13" s="88">
        <f t="shared" si="6"/>
        <v>7702</v>
      </c>
      <c r="K13" s="85">
        <v>110000</v>
      </c>
      <c r="L13" s="85">
        <f t="shared" si="4"/>
        <v>82500</v>
      </c>
    </row>
    <row r="14" spans="1:12" x14ac:dyDescent="0.3">
      <c r="A14" s="22">
        <v>7</v>
      </c>
      <c r="B14" s="83" t="s">
        <v>11</v>
      </c>
      <c r="C14" s="84">
        <v>1</v>
      </c>
      <c r="D14" s="22">
        <v>1</v>
      </c>
      <c r="E14" s="22">
        <f t="shared" si="5"/>
        <v>1</v>
      </c>
      <c r="F14" s="92">
        <v>91275</v>
      </c>
      <c r="G14" s="85">
        <f t="shared" si="1"/>
        <v>91275</v>
      </c>
      <c r="H14" s="23">
        <v>8725</v>
      </c>
      <c r="I14" s="87">
        <f t="shared" si="2"/>
        <v>12725</v>
      </c>
      <c r="J14" s="88"/>
      <c r="K14" s="85">
        <v>104000</v>
      </c>
      <c r="L14" s="85">
        <f t="shared" si="4"/>
        <v>104000</v>
      </c>
    </row>
    <row r="15" spans="1:12" x14ac:dyDescent="0.3">
      <c r="A15" s="22">
        <v>8</v>
      </c>
      <c r="B15" s="83" t="s">
        <v>12</v>
      </c>
      <c r="C15" s="84">
        <v>1</v>
      </c>
      <c r="D15" s="22">
        <v>1</v>
      </c>
      <c r="E15" s="22">
        <f t="shared" si="5"/>
        <v>1</v>
      </c>
      <c r="F15" s="92">
        <v>91275</v>
      </c>
      <c r="G15" s="85">
        <f t="shared" si="1"/>
        <v>91275</v>
      </c>
      <c r="H15" s="23">
        <v>8725</v>
      </c>
      <c r="I15" s="87">
        <f t="shared" si="2"/>
        <v>12725</v>
      </c>
      <c r="J15" s="88"/>
      <c r="K15" s="85">
        <v>104000</v>
      </c>
      <c r="L15" s="85">
        <f t="shared" si="4"/>
        <v>104000</v>
      </c>
    </row>
    <row r="16" spans="1:12" x14ac:dyDescent="0.3">
      <c r="A16" s="22">
        <v>9</v>
      </c>
      <c r="B16" s="93" t="s">
        <v>13</v>
      </c>
      <c r="C16" s="84">
        <v>4</v>
      </c>
      <c r="D16" s="22">
        <v>1</v>
      </c>
      <c r="E16" s="22">
        <f t="shared" si="5"/>
        <v>4</v>
      </c>
      <c r="F16" s="92">
        <v>94275</v>
      </c>
      <c r="G16" s="85">
        <f t="shared" si="1"/>
        <v>377100</v>
      </c>
      <c r="H16" s="86">
        <v>0.08</v>
      </c>
      <c r="I16" s="87">
        <f t="shared" si="2"/>
        <v>11725</v>
      </c>
      <c r="J16" s="88">
        <f>F16*H16</f>
        <v>7542</v>
      </c>
      <c r="K16" s="85">
        <v>106000</v>
      </c>
      <c r="L16" s="85">
        <f t="shared" si="4"/>
        <v>424000</v>
      </c>
    </row>
    <row r="17" spans="1:12" x14ac:dyDescent="0.3">
      <c r="A17" s="22">
        <v>10</v>
      </c>
      <c r="B17" s="93" t="s">
        <v>14</v>
      </c>
      <c r="C17" s="84">
        <v>1</v>
      </c>
      <c r="D17" s="22">
        <v>1</v>
      </c>
      <c r="E17" s="22">
        <f t="shared" si="5"/>
        <v>1</v>
      </c>
      <c r="F17" s="92">
        <f>91275+5000</f>
        <v>96275</v>
      </c>
      <c r="G17" s="85">
        <f t="shared" si="1"/>
        <v>96275</v>
      </c>
      <c r="H17" s="86">
        <v>0.08</v>
      </c>
      <c r="I17" s="87">
        <f t="shared" si="2"/>
        <v>13725</v>
      </c>
      <c r="J17" s="88">
        <f t="shared" ref="J17:J18" si="7">F17*H17</f>
        <v>7702</v>
      </c>
      <c r="K17" s="85">
        <v>110000</v>
      </c>
      <c r="L17" s="85">
        <f t="shared" si="4"/>
        <v>110000</v>
      </c>
    </row>
    <row r="18" spans="1:12" x14ac:dyDescent="0.3">
      <c r="A18" s="22">
        <v>11</v>
      </c>
      <c r="B18" s="93" t="s">
        <v>15</v>
      </c>
      <c r="C18" s="84">
        <v>1</v>
      </c>
      <c r="D18" s="22">
        <v>0.75</v>
      </c>
      <c r="E18" s="22">
        <f t="shared" si="5"/>
        <v>0.75</v>
      </c>
      <c r="F18" s="92">
        <f>91275+5000</f>
        <v>96275</v>
      </c>
      <c r="G18" s="85">
        <f t="shared" si="1"/>
        <v>72206.25</v>
      </c>
      <c r="H18" s="86">
        <v>0.08</v>
      </c>
      <c r="I18" s="87">
        <f t="shared" si="2"/>
        <v>13725</v>
      </c>
      <c r="J18" s="88">
        <f t="shared" si="7"/>
        <v>7702</v>
      </c>
      <c r="K18" s="85">
        <v>110000</v>
      </c>
      <c r="L18" s="85">
        <f t="shared" si="4"/>
        <v>82500</v>
      </c>
    </row>
    <row r="19" spans="1:12" x14ac:dyDescent="0.3">
      <c r="A19" s="22">
        <v>12</v>
      </c>
      <c r="B19" s="93" t="s">
        <v>16</v>
      </c>
      <c r="C19" s="84">
        <v>1</v>
      </c>
      <c r="D19" s="22">
        <v>1</v>
      </c>
      <c r="E19" s="22">
        <f t="shared" si="5"/>
        <v>1</v>
      </c>
      <c r="F19" s="92">
        <v>88312</v>
      </c>
      <c r="G19" s="85">
        <f t="shared" si="1"/>
        <v>88312</v>
      </c>
      <c r="H19" s="23">
        <v>8725</v>
      </c>
      <c r="I19" s="87">
        <f t="shared" si="2"/>
        <v>15688</v>
      </c>
      <c r="J19" s="88"/>
      <c r="K19" s="85">
        <v>104000</v>
      </c>
      <c r="L19" s="85">
        <f t="shared" si="4"/>
        <v>104000</v>
      </c>
    </row>
    <row r="20" spans="1:12" x14ac:dyDescent="0.3">
      <c r="A20" s="22">
        <v>13</v>
      </c>
      <c r="B20" s="83" t="s">
        <v>3</v>
      </c>
      <c r="C20" s="84">
        <v>1</v>
      </c>
      <c r="D20" s="22">
        <v>1</v>
      </c>
      <c r="E20" s="22">
        <f t="shared" si="5"/>
        <v>1</v>
      </c>
      <c r="F20" s="92">
        <v>91275</v>
      </c>
      <c r="G20" s="85">
        <f t="shared" si="1"/>
        <v>91275</v>
      </c>
      <c r="H20" s="23">
        <v>8725</v>
      </c>
      <c r="I20" s="87">
        <f t="shared" si="2"/>
        <v>12725</v>
      </c>
      <c r="J20" s="88"/>
      <c r="K20" s="85">
        <v>104000</v>
      </c>
      <c r="L20" s="85">
        <f t="shared" si="4"/>
        <v>104000</v>
      </c>
    </row>
    <row r="21" spans="1:12" x14ac:dyDescent="0.3">
      <c r="A21" s="22">
        <v>14</v>
      </c>
      <c r="B21" s="83" t="s">
        <v>17</v>
      </c>
      <c r="C21" s="84">
        <v>1</v>
      </c>
      <c r="D21" s="22">
        <v>1</v>
      </c>
      <c r="E21" s="22">
        <f t="shared" si="5"/>
        <v>1</v>
      </c>
      <c r="F21" s="92">
        <v>91275</v>
      </c>
      <c r="G21" s="85">
        <f t="shared" si="1"/>
        <v>91275</v>
      </c>
      <c r="H21" s="23">
        <v>8725</v>
      </c>
      <c r="I21" s="87">
        <f t="shared" si="2"/>
        <v>12725</v>
      </c>
      <c r="J21" s="88"/>
      <c r="K21" s="85">
        <v>104000</v>
      </c>
      <c r="L21" s="85">
        <f t="shared" si="4"/>
        <v>104000</v>
      </c>
    </row>
    <row r="22" spans="1:12" x14ac:dyDescent="0.3">
      <c r="A22" s="22">
        <v>15</v>
      </c>
      <c r="B22" s="83" t="s">
        <v>54</v>
      </c>
      <c r="C22" s="84">
        <v>1</v>
      </c>
      <c r="D22" s="22">
        <v>0.5</v>
      </c>
      <c r="E22" s="22">
        <f t="shared" si="5"/>
        <v>0.5</v>
      </c>
      <c r="F22" s="92">
        <v>91275</v>
      </c>
      <c r="G22" s="85">
        <f t="shared" si="1"/>
        <v>45637.5</v>
      </c>
      <c r="H22" s="23">
        <v>8725</v>
      </c>
      <c r="I22" s="87">
        <f t="shared" si="2"/>
        <v>12725</v>
      </c>
      <c r="J22" s="88"/>
      <c r="K22" s="85">
        <v>104000</v>
      </c>
      <c r="L22" s="85">
        <f t="shared" si="4"/>
        <v>52000</v>
      </c>
    </row>
    <row r="23" spans="1:12" x14ac:dyDescent="0.3">
      <c r="A23" s="22">
        <v>16</v>
      </c>
      <c r="B23" s="83" t="s">
        <v>4</v>
      </c>
      <c r="C23" s="84">
        <v>1</v>
      </c>
      <c r="D23" s="22">
        <v>0.5</v>
      </c>
      <c r="E23" s="22">
        <f t="shared" si="5"/>
        <v>0.5</v>
      </c>
      <c r="F23" s="92">
        <v>91275</v>
      </c>
      <c r="G23" s="85">
        <f t="shared" si="1"/>
        <v>45637.5</v>
      </c>
      <c r="H23" s="23">
        <v>8725</v>
      </c>
      <c r="I23" s="87">
        <f t="shared" si="2"/>
        <v>12725</v>
      </c>
      <c r="J23" s="88"/>
      <c r="K23" s="85">
        <v>104000</v>
      </c>
      <c r="L23" s="85">
        <f t="shared" si="4"/>
        <v>52000</v>
      </c>
    </row>
    <row r="24" spans="1:12" x14ac:dyDescent="0.3">
      <c r="A24" s="22">
        <v>17</v>
      </c>
      <c r="B24" s="93" t="s">
        <v>18</v>
      </c>
      <c r="C24" s="84">
        <v>1</v>
      </c>
      <c r="D24" s="22">
        <v>0.25</v>
      </c>
      <c r="E24" s="22">
        <f t="shared" si="5"/>
        <v>0.25</v>
      </c>
      <c r="F24" s="92">
        <v>91275</v>
      </c>
      <c r="G24" s="85">
        <f t="shared" si="1"/>
        <v>22818.75</v>
      </c>
      <c r="H24" s="23">
        <v>8725</v>
      </c>
      <c r="I24" s="87">
        <f t="shared" si="2"/>
        <v>12725</v>
      </c>
      <c r="J24" s="88"/>
      <c r="K24" s="85">
        <v>104000</v>
      </c>
      <c r="L24" s="85">
        <f t="shared" si="4"/>
        <v>26000</v>
      </c>
    </row>
    <row r="25" spans="1:12" x14ac:dyDescent="0.3">
      <c r="A25" s="22">
        <v>18</v>
      </c>
      <c r="B25" s="93" t="s">
        <v>19</v>
      </c>
      <c r="C25" s="84">
        <v>1</v>
      </c>
      <c r="D25" s="22">
        <v>1</v>
      </c>
      <c r="E25" s="22">
        <f t="shared" si="5"/>
        <v>1</v>
      </c>
      <c r="F25" s="92">
        <v>91275</v>
      </c>
      <c r="G25" s="85">
        <f t="shared" si="1"/>
        <v>91275</v>
      </c>
      <c r="H25" s="23">
        <v>8725</v>
      </c>
      <c r="I25" s="87">
        <f t="shared" si="2"/>
        <v>12725</v>
      </c>
      <c r="J25" s="88"/>
      <c r="K25" s="85">
        <v>104000</v>
      </c>
      <c r="L25" s="85">
        <f t="shared" si="4"/>
        <v>104000</v>
      </c>
    </row>
    <row r="26" spans="1:12" x14ac:dyDescent="0.3">
      <c r="A26" s="22">
        <v>19</v>
      </c>
      <c r="B26" s="93" t="s">
        <v>5</v>
      </c>
      <c r="C26" s="84">
        <v>1</v>
      </c>
      <c r="D26" s="22">
        <v>1</v>
      </c>
      <c r="E26" s="22">
        <f t="shared" si="5"/>
        <v>1</v>
      </c>
      <c r="F26" s="85">
        <v>88312</v>
      </c>
      <c r="G26" s="85">
        <f t="shared" si="1"/>
        <v>88312</v>
      </c>
      <c r="H26" s="23">
        <v>8725</v>
      </c>
      <c r="I26" s="87">
        <f t="shared" si="2"/>
        <v>15688</v>
      </c>
      <c r="J26" s="88"/>
      <c r="K26" s="85">
        <v>104000</v>
      </c>
      <c r="L26" s="85">
        <f t="shared" si="4"/>
        <v>104000</v>
      </c>
    </row>
    <row r="27" spans="1:12" s="96" customFormat="1" x14ac:dyDescent="0.3">
      <c r="A27" s="125" t="s">
        <v>55</v>
      </c>
      <c r="B27" s="126"/>
      <c r="C27" s="94">
        <f>SUM(C6:C26)</f>
        <v>29</v>
      </c>
      <c r="D27" s="66"/>
      <c r="E27" s="66">
        <f>SUM(E6:E26)</f>
        <v>23.75</v>
      </c>
      <c r="F27" s="85"/>
      <c r="G27" s="95">
        <f>SUM(G6:G26)</f>
        <v>2347530.25</v>
      </c>
      <c r="H27" s="23"/>
      <c r="I27" s="87">
        <f t="shared" si="2"/>
        <v>0</v>
      </c>
      <c r="J27" s="88"/>
      <c r="K27" s="85"/>
      <c r="L27" s="95">
        <f>SUM(L6:L26)</f>
        <v>2653800</v>
      </c>
    </row>
    <row r="28" spans="1:12" s="91" customFormat="1" ht="25.5" customHeight="1" x14ac:dyDescent="0.3">
      <c r="A28" s="73"/>
      <c r="B28" s="97" t="s">
        <v>56</v>
      </c>
      <c r="C28" s="90"/>
      <c r="D28" s="73"/>
      <c r="E28" s="73"/>
      <c r="F28" s="85"/>
      <c r="G28" s="85"/>
      <c r="H28" s="23"/>
      <c r="I28" s="87">
        <f t="shared" si="2"/>
        <v>0</v>
      </c>
      <c r="J28" s="88"/>
      <c r="K28" s="85"/>
      <c r="L28" s="10"/>
    </row>
    <row r="29" spans="1:12" ht="27" x14ac:dyDescent="0.3">
      <c r="A29" s="22">
        <v>20</v>
      </c>
      <c r="B29" s="83" t="s">
        <v>9</v>
      </c>
      <c r="C29" s="84">
        <v>1</v>
      </c>
      <c r="D29" s="22">
        <v>0.5</v>
      </c>
      <c r="E29" s="22">
        <f>C29*D29</f>
        <v>0.5</v>
      </c>
      <c r="F29" s="92">
        <v>115000</v>
      </c>
      <c r="G29" s="85">
        <f t="shared" si="1"/>
        <v>57500</v>
      </c>
      <c r="H29" s="86">
        <v>0.08</v>
      </c>
      <c r="I29" s="87">
        <f t="shared" si="2"/>
        <v>9200</v>
      </c>
      <c r="J29" s="88">
        <f>F29*H29</f>
        <v>9200</v>
      </c>
      <c r="K29" s="85">
        <f>F29*H29+F29</f>
        <v>124200</v>
      </c>
      <c r="L29" s="85">
        <f>E29*K29</f>
        <v>62100</v>
      </c>
    </row>
    <row r="30" spans="1:12" x14ac:dyDescent="0.3">
      <c r="A30" s="22">
        <v>21</v>
      </c>
      <c r="B30" s="93" t="s">
        <v>10</v>
      </c>
      <c r="C30" s="84">
        <v>4</v>
      </c>
      <c r="D30" s="22">
        <v>0.56000000000000005</v>
      </c>
      <c r="E30" s="22">
        <f t="shared" ref="E30:E35" si="8">C30*D30</f>
        <v>2.2400000000000002</v>
      </c>
      <c r="F30" s="92">
        <v>96275</v>
      </c>
      <c r="G30" s="85">
        <f t="shared" si="1"/>
        <v>215656.00000000003</v>
      </c>
      <c r="H30" s="23">
        <v>8725</v>
      </c>
      <c r="I30" s="87">
        <f t="shared" si="2"/>
        <v>13725</v>
      </c>
      <c r="J30" s="88"/>
      <c r="K30" s="85">
        <v>110000</v>
      </c>
      <c r="L30" s="85">
        <f t="shared" ref="L30:L35" si="9">E30*K30</f>
        <v>246400.00000000003</v>
      </c>
    </row>
    <row r="31" spans="1:12" x14ac:dyDescent="0.3">
      <c r="A31" s="22">
        <v>22</v>
      </c>
      <c r="B31" s="83" t="s">
        <v>11</v>
      </c>
      <c r="C31" s="84">
        <v>1</v>
      </c>
      <c r="D31" s="22">
        <v>0.75</v>
      </c>
      <c r="E31" s="22">
        <f t="shared" si="8"/>
        <v>0.75</v>
      </c>
      <c r="F31" s="92">
        <v>88312</v>
      </c>
      <c r="G31" s="85">
        <f t="shared" si="1"/>
        <v>66234</v>
      </c>
      <c r="H31" s="23">
        <v>8725</v>
      </c>
      <c r="I31" s="87">
        <f t="shared" si="2"/>
        <v>15688</v>
      </c>
      <c r="J31" s="88"/>
      <c r="K31" s="85">
        <v>104000</v>
      </c>
      <c r="L31" s="85">
        <f t="shared" si="9"/>
        <v>78000</v>
      </c>
    </row>
    <row r="32" spans="1:12" x14ac:dyDescent="0.3">
      <c r="A32" s="22">
        <v>23</v>
      </c>
      <c r="B32" s="93" t="s">
        <v>13</v>
      </c>
      <c r="C32" s="84">
        <v>2</v>
      </c>
      <c r="D32" s="22">
        <v>1</v>
      </c>
      <c r="E32" s="22">
        <f t="shared" si="8"/>
        <v>2</v>
      </c>
      <c r="F32" s="92">
        <v>94275</v>
      </c>
      <c r="G32" s="85">
        <f t="shared" si="1"/>
        <v>188550</v>
      </c>
      <c r="H32" s="86">
        <v>0.08</v>
      </c>
      <c r="I32" s="87">
        <f t="shared" si="2"/>
        <v>11725</v>
      </c>
      <c r="J32" s="88">
        <f>F32*H32</f>
        <v>7542</v>
      </c>
      <c r="K32" s="85">
        <v>106000</v>
      </c>
      <c r="L32" s="85">
        <f t="shared" si="9"/>
        <v>212000</v>
      </c>
    </row>
    <row r="33" spans="1:12" x14ac:dyDescent="0.3">
      <c r="A33" s="22">
        <v>24</v>
      </c>
      <c r="B33" s="83" t="s">
        <v>17</v>
      </c>
      <c r="C33" s="84">
        <v>1</v>
      </c>
      <c r="D33" s="22">
        <v>0.5</v>
      </c>
      <c r="E33" s="22">
        <f t="shared" si="8"/>
        <v>0.5</v>
      </c>
      <c r="F33" s="92">
        <v>91275</v>
      </c>
      <c r="G33" s="85">
        <f t="shared" si="1"/>
        <v>45637.5</v>
      </c>
      <c r="H33" s="23">
        <v>8725</v>
      </c>
      <c r="I33" s="87">
        <f t="shared" si="2"/>
        <v>12725</v>
      </c>
      <c r="J33" s="88"/>
      <c r="K33" s="85">
        <v>104000</v>
      </c>
      <c r="L33" s="85">
        <f t="shared" si="9"/>
        <v>52000</v>
      </c>
    </row>
    <row r="34" spans="1:12" x14ac:dyDescent="0.3">
      <c r="A34" s="22">
        <v>25</v>
      </c>
      <c r="B34" s="83" t="s">
        <v>54</v>
      </c>
      <c r="C34" s="84">
        <v>1</v>
      </c>
      <c r="D34" s="22">
        <v>0.5</v>
      </c>
      <c r="E34" s="22">
        <f t="shared" si="8"/>
        <v>0.5</v>
      </c>
      <c r="F34" s="92">
        <v>91275</v>
      </c>
      <c r="G34" s="85">
        <f t="shared" si="1"/>
        <v>45637.5</v>
      </c>
      <c r="H34" s="23">
        <v>8725</v>
      </c>
      <c r="I34" s="87">
        <f t="shared" si="2"/>
        <v>12725</v>
      </c>
      <c r="J34" s="88"/>
      <c r="K34" s="85">
        <v>104000</v>
      </c>
      <c r="L34" s="85">
        <f t="shared" si="9"/>
        <v>52000</v>
      </c>
    </row>
    <row r="35" spans="1:12" x14ac:dyDescent="0.3">
      <c r="A35" s="22">
        <v>26</v>
      </c>
      <c r="B35" s="93" t="s">
        <v>16</v>
      </c>
      <c r="C35" s="84">
        <v>1</v>
      </c>
      <c r="D35" s="22">
        <v>0.5</v>
      </c>
      <c r="E35" s="22">
        <f t="shared" si="8"/>
        <v>0.5</v>
      </c>
      <c r="F35" s="92">
        <v>91275</v>
      </c>
      <c r="G35" s="85">
        <f t="shared" si="1"/>
        <v>45637.5</v>
      </c>
      <c r="H35" s="23">
        <v>8725</v>
      </c>
      <c r="I35" s="87">
        <f t="shared" si="2"/>
        <v>12725</v>
      </c>
      <c r="J35" s="88"/>
      <c r="K35" s="85">
        <v>104000</v>
      </c>
      <c r="L35" s="85">
        <f t="shared" si="9"/>
        <v>52000</v>
      </c>
    </row>
    <row r="36" spans="1:12" s="96" customFormat="1" x14ac:dyDescent="0.3">
      <c r="A36" s="125" t="s">
        <v>57</v>
      </c>
      <c r="B36" s="126"/>
      <c r="C36" s="94">
        <f>SUM(C29:C35)</f>
        <v>11</v>
      </c>
      <c r="D36" s="66"/>
      <c r="E36" s="66">
        <f>SUM(E29:E35)</f>
        <v>6.99</v>
      </c>
      <c r="F36" s="85"/>
      <c r="G36" s="95">
        <f>SUM(G29:G35)</f>
        <v>664852.5</v>
      </c>
      <c r="H36" s="23"/>
      <c r="I36" s="87">
        <f t="shared" si="2"/>
        <v>0</v>
      </c>
      <c r="J36" s="88"/>
      <c r="K36" s="85"/>
      <c r="L36" s="95">
        <f>SUM(L29:L35)</f>
        <v>754500</v>
      </c>
    </row>
    <row r="37" spans="1:12" s="91" customFormat="1" ht="27.75" customHeight="1" x14ac:dyDescent="0.3">
      <c r="A37" s="73"/>
      <c r="B37" s="97" t="s">
        <v>58</v>
      </c>
      <c r="C37" s="90"/>
      <c r="D37" s="73"/>
      <c r="E37" s="73"/>
      <c r="F37" s="85"/>
      <c r="G37" s="85"/>
      <c r="H37" s="23"/>
      <c r="I37" s="87">
        <f t="shared" si="2"/>
        <v>0</v>
      </c>
      <c r="J37" s="88"/>
      <c r="K37" s="85"/>
      <c r="L37" s="10"/>
    </row>
    <row r="38" spans="1:12" ht="27" x14ac:dyDescent="0.3">
      <c r="A38" s="22">
        <v>27</v>
      </c>
      <c r="B38" s="83" t="s">
        <v>9</v>
      </c>
      <c r="C38" s="84">
        <v>1</v>
      </c>
      <c r="D38" s="22">
        <v>0.5</v>
      </c>
      <c r="E38" s="22">
        <f>C38*D38</f>
        <v>0.5</v>
      </c>
      <c r="F38" s="92">
        <v>115000</v>
      </c>
      <c r="G38" s="85">
        <f t="shared" si="1"/>
        <v>57500</v>
      </c>
      <c r="H38" s="86">
        <v>0.08</v>
      </c>
      <c r="I38" s="87">
        <f t="shared" si="2"/>
        <v>9200</v>
      </c>
      <c r="J38" s="88">
        <f>F38*H38</f>
        <v>9200</v>
      </c>
      <c r="K38" s="85">
        <f>F38*H38+F38</f>
        <v>124200</v>
      </c>
      <c r="L38" s="85">
        <f>E38*K38</f>
        <v>62100</v>
      </c>
    </row>
    <row r="39" spans="1:12" x14ac:dyDescent="0.3">
      <c r="A39" s="22">
        <v>28</v>
      </c>
      <c r="B39" s="93" t="s">
        <v>10</v>
      </c>
      <c r="C39" s="84">
        <v>4</v>
      </c>
      <c r="D39" s="22">
        <v>0.56000000000000005</v>
      </c>
      <c r="E39" s="22">
        <f t="shared" ref="E39:E45" si="10">C39*D39</f>
        <v>2.2400000000000002</v>
      </c>
      <c r="F39" s="92">
        <v>96275</v>
      </c>
      <c r="G39" s="85">
        <f t="shared" si="1"/>
        <v>215656.00000000003</v>
      </c>
      <c r="H39" s="86">
        <v>0.08</v>
      </c>
      <c r="I39" s="87">
        <f t="shared" si="2"/>
        <v>13725</v>
      </c>
      <c r="J39" s="88">
        <f t="shared" ref="J39" si="11">F39*H39</f>
        <v>7702</v>
      </c>
      <c r="K39" s="85">
        <v>110000</v>
      </c>
      <c r="L39" s="85">
        <f t="shared" ref="L39:L45" si="12">E39*K39</f>
        <v>246400.00000000003</v>
      </c>
    </row>
    <row r="40" spans="1:12" x14ac:dyDescent="0.3">
      <c r="A40" s="22">
        <v>29</v>
      </c>
      <c r="B40" s="83" t="s">
        <v>11</v>
      </c>
      <c r="C40" s="84">
        <v>1</v>
      </c>
      <c r="D40" s="22">
        <v>1</v>
      </c>
      <c r="E40" s="22">
        <f t="shared" si="10"/>
        <v>1</v>
      </c>
      <c r="F40" s="92">
        <v>88312</v>
      </c>
      <c r="G40" s="85">
        <f t="shared" si="1"/>
        <v>88312</v>
      </c>
      <c r="H40" s="23">
        <v>8725</v>
      </c>
      <c r="I40" s="87">
        <f t="shared" si="2"/>
        <v>15688</v>
      </c>
      <c r="J40" s="88"/>
      <c r="K40" s="85">
        <v>104000</v>
      </c>
      <c r="L40" s="85">
        <f t="shared" si="12"/>
        <v>104000</v>
      </c>
    </row>
    <row r="41" spans="1:12" x14ac:dyDescent="0.3">
      <c r="A41" s="22">
        <v>30</v>
      </c>
      <c r="B41" s="93" t="s">
        <v>13</v>
      </c>
      <c r="C41" s="84">
        <v>2</v>
      </c>
      <c r="D41" s="22">
        <v>1</v>
      </c>
      <c r="E41" s="22">
        <f t="shared" si="10"/>
        <v>2</v>
      </c>
      <c r="F41" s="92">
        <v>94275</v>
      </c>
      <c r="G41" s="85">
        <f t="shared" si="1"/>
        <v>188550</v>
      </c>
      <c r="H41" s="86">
        <v>0.08</v>
      </c>
      <c r="I41" s="87">
        <f t="shared" si="2"/>
        <v>9725</v>
      </c>
      <c r="J41" s="88">
        <f>F41*H41</f>
        <v>7542</v>
      </c>
      <c r="K41" s="85">
        <v>104000</v>
      </c>
      <c r="L41" s="85">
        <f t="shared" si="12"/>
        <v>208000</v>
      </c>
    </row>
    <row r="42" spans="1:12" x14ac:dyDescent="0.3">
      <c r="A42" s="22">
        <v>31</v>
      </c>
      <c r="B42" s="83" t="s">
        <v>17</v>
      </c>
      <c r="C42" s="84">
        <v>1</v>
      </c>
      <c r="D42" s="22">
        <v>0.5</v>
      </c>
      <c r="E42" s="22">
        <f t="shared" si="10"/>
        <v>0.5</v>
      </c>
      <c r="F42" s="92">
        <v>91275</v>
      </c>
      <c r="G42" s="85">
        <f t="shared" si="1"/>
        <v>45637.5</v>
      </c>
      <c r="H42" s="23">
        <v>8725</v>
      </c>
      <c r="I42" s="87">
        <f t="shared" si="2"/>
        <v>12725</v>
      </c>
      <c r="J42" s="88"/>
      <c r="K42" s="85">
        <v>104000</v>
      </c>
      <c r="L42" s="85">
        <f t="shared" si="12"/>
        <v>52000</v>
      </c>
    </row>
    <row r="43" spans="1:12" x14ac:dyDescent="0.3">
      <c r="A43" s="22">
        <v>32</v>
      </c>
      <c r="B43" s="83" t="s">
        <v>3</v>
      </c>
      <c r="C43" s="84">
        <v>1</v>
      </c>
      <c r="D43" s="22">
        <v>0.5</v>
      </c>
      <c r="E43" s="22">
        <f t="shared" si="10"/>
        <v>0.5</v>
      </c>
      <c r="F43" s="92">
        <v>88312</v>
      </c>
      <c r="G43" s="85">
        <f t="shared" si="1"/>
        <v>44156</v>
      </c>
      <c r="H43" s="23">
        <v>8725</v>
      </c>
      <c r="I43" s="87">
        <f t="shared" si="2"/>
        <v>15688</v>
      </c>
      <c r="J43" s="88"/>
      <c r="K43" s="85">
        <v>104000</v>
      </c>
      <c r="L43" s="85">
        <f t="shared" si="12"/>
        <v>52000</v>
      </c>
    </row>
    <row r="44" spans="1:12" x14ac:dyDescent="0.3">
      <c r="A44" s="22">
        <v>33</v>
      </c>
      <c r="B44" s="93" t="s">
        <v>4</v>
      </c>
      <c r="C44" s="84">
        <v>1</v>
      </c>
      <c r="D44" s="22">
        <v>0.5</v>
      </c>
      <c r="E44" s="22">
        <f t="shared" si="10"/>
        <v>0.5</v>
      </c>
      <c r="F44" s="92">
        <v>91275</v>
      </c>
      <c r="G44" s="85">
        <f t="shared" si="1"/>
        <v>45637.5</v>
      </c>
      <c r="H44" s="23">
        <v>8725</v>
      </c>
      <c r="I44" s="87">
        <f t="shared" si="2"/>
        <v>12725</v>
      </c>
      <c r="J44" s="88"/>
      <c r="K44" s="85">
        <v>104000</v>
      </c>
      <c r="L44" s="85">
        <f t="shared" si="12"/>
        <v>52000</v>
      </c>
    </row>
    <row r="45" spans="1:12" x14ac:dyDescent="0.3">
      <c r="A45" s="22">
        <v>34</v>
      </c>
      <c r="B45" s="93" t="s">
        <v>16</v>
      </c>
      <c r="C45" s="84">
        <v>1</v>
      </c>
      <c r="D45" s="22">
        <v>0.5</v>
      </c>
      <c r="E45" s="22">
        <f t="shared" si="10"/>
        <v>0.5</v>
      </c>
      <c r="F45" s="92">
        <v>91275</v>
      </c>
      <c r="G45" s="85">
        <f t="shared" si="1"/>
        <v>45637.5</v>
      </c>
      <c r="H45" s="23">
        <v>8725</v>
      </c>
      <c r="I45" s="87">
        <f t="shared" si="2"/>
        <v>12725</v>
      </c>
      <c r="J45" s="88"/>
      <c r="K45" s="85">
        <v>104000</v>
      </c>
      <c r="L45" s="85">
        <f t="shared" si="12"/>
        <v>52000</v>
      </c>
    </row>
    <row r="46" spans="1:12" s="96" customFormat="1" ht="14.25" customHeight="1" x14ac:dyDescent="0.3">
      <c r="A46" s="125" t="s">
        <v>59</v>
      </c>
      <c r="B46" s="126"/>
      <c r="C46" s="94">
        <f>SUM(C38:C45)</f>
        <v>12</v>
      </c>
      <c r="D46" s="66"/>
      <c r="E46" s="66">
        <f>SUM(E38:E45)</f>
        <v>7.74</v>
      </c>
      <c r="F46" s="95"/>
      <c r="G46" s="95">
        <f>SUM(G38:G45)</f>
        <v>731086.5</v>
      </c>
      <c r="H46" s="23"/>
      <c r="I46" s="87">
        <f t="shared" si="2"/>
        <v>0</v>
      </c>
      <c r="J46" s="88"/>
      <c r="K46" s="85"/>
      <c r="L46" s="95">
        <f>SUM(L38:L45)</f>
        <v>828500</v>
      </c>
    </row>
    <row r="47" spans="1:12" s="4" customFormat="1" ht="24" customHeight="1" x14ac:dyDescent="0.3">
      <c r="A47" s="36"/>
      <c r="B47" s="43" t="s">
        <v>28</v>
      </c>
      <c r="C47" s="46"/>
      <c r="D47" s="47"/>
      <c r="E47" s="47"/>
      <c r="F47" s="48"/>
      <c r="G47" s="48"/>
      <c r="H47" s="37"/>
      <c r="I47" s="63"/>
      <c r="J47" s="37"/>
      <c r="K47" s="37"/>
      <c r="L47" s="65"/>
    </row>
    <row r="48" spans="1:12" s="1" customFormat="1" ht="28.5" customHeight="1" x14ac:dyDescent="0.3">
      <c r="A48" s="3">
        <v>35</v>
      </c>
      <c r="B48" s="9" t="s">
        <v>9</v>
      </c>
      <c r="C48" s="8">
        <v>1</v>
      </c>
      <c r="D48" s="36">
        <v>0.5</v>
      </c>
      <c r="E48" s="36">
        <f t="shared" ref="E48:E53" si="13">C48*D48</f>
        <v>0.5</v>
      </c>
      <c r="F48" s="37">
        <v>115000</v>
      </c>
      <c r="G48" s="37">
        <f t="shared" ref="G48:G53" si="14">F48*D48*C48</f>
        <v>57500</v>
      </c>
      <c r="H48" s="37">
        <v>0.08</v>
      </c>
      <c r="I48" s="63">
        <f t="shared" ref="I48:I69" si="15">K48-F48</f>
        <v>9200</v>
      </c>
      <c r="J48" s="37">
        <f>F48*H48</f>
        <v>9200</v>
      </c>
      <c r="K48" s="37">
        <f>F48*H48+F48</f>
        <v>124200</v>
      </c>
      <c r="L48" s="37">
        <f t="shared" ref="L48:L53" si="16">E48*K48</f>
        <v>62100</v>
      </c>
    </row>
    <row r="49" spans="1:15" s="1" customFormat="1" ht="16.5" x14ac:dyDescent="0.3">
      <c r="A49" s="3">
        <v>36</v>
      </c>
      <c r="B49" s="7" t="s">
        <v>10</v>
      </c>
      <c r="C49" s="8">
        <v>2</v>
      </c>
      <c r="D49" s="36">
        <v>0.56000000000000005</v>
      </c>
      <c r="E49" s="36">
        <f t="shared" si="13"/>
        <v>1.1200000000000001</v>
      </c>
      <c r="F49" s="37">
        <v>96275</v>
      </c>
      <c r="G49" s="37">
        <f t="shared" si="14"/>
        <v>107828.00000000001</v>
      </c>
      <c r="H49" s="37">
        <v>0.08</v>
      </c>
      <c r="I49" s="63">
        <f t="shared" si="15"/>
        <v>13725</v>
      </c>
      <c r="J49" s="37">
        <f>F49*H49</f>
        <v>7702</v>
      </c>
      <c r="K49" s="37">
        <v>110000</v>
      </c>
      <c r="L49" s="37">
        <f t="shared" si="16"/>
        <v>123200.00000000001</v>
      </c>
    </row>
    <row r="50" spans="1:15" s="1" customFormat="1" ht="16.5" x14ac:dyDescent="0.3">
      <c r="A50" s="36">
        <v>37</v>
      </c>
      <c r="B50" s="9" t="s">
        <v>11</v>
      </c>
      <c r="C50" s="8">
        <v>1</v>
      </c>
      <c r="D50" s="36">
        <v>0.75</v>
      </c>
      <c r="E50" s="36">
        <f t="shared" si="13"/>
        <v>0.75</v>
      </c>
      <c r="F50" s="37">
        <v>91275</v>
      </c>
      <c r="G50" s="37">
        <f t="shared" si="14"/>
        <v>68456.25</v>
      </c>
      <c r="H50" s="37">
        <v>8725</v>
      </c>
      <c r="I50" s="63">
        <f t="shared" si="15"/>
        <v>12725</v>
      </c>
      <c r="J50" s="37"/>
      <c r="K50" s="37">
        <v>104000</v>
      </c>
      <c r="L50" s="37">
        <f t="shared" si="16"/>
        <v>78000</v>
      </c>
    </row>
    <row r="51" spans="1:15" s="1" customFormat="1" ht="16.5" x14ac:dyDescent="0.3">
      <c r="A51" s="36">
        <v>38</v>
      </c>
      <c r="B51" s="7" t="s">
        <v>13</v>
      </c>
      <c r="C51" s="8">
        <v>1</v>
      </c>
      <c r="D51" s="36">
        <v>1</v>
      </c>
      <c r="E51" s="36">
        <f t="shared" si="13"/>
        <v>1</v>
      </c>
      <c r="F51" s="37">
        <v>94275</v>
      </c>
      <c r="G51" s="37">
        <f t="shared" si="14"/>
        <v>94275</v>
      </c>
      <c r="H51" s="37">
        <v>0.08</v>
      </c>
      <c r="I51" s="63">
        <f t="shared" si="15"/>
        <v>11725</v>
      </c>
      <c r="J51" s="37">
        <f>F51*H51</f>
        <v>7542</v>
      </c>
      <c r="K51" s="37">
        <v>106000</v>
      </c>
      <c r="L51" s="37">
        <f t="shared" si="16"/>
        <v>106000</v>
      </c>
    </row>
    <row r="52" spans="1:15" s="1" customFormat="1" ht="16.5" x14ac:dyDescent="0.3">
      <c r="A52" s="36">
        <v>39</v>
      </c>
      <c r="B52" s="9" t="s">
        <v>17</v>
      </c>
      <c r="C52" s="8">
        <v>1</v>
      </c>
      <c r="D52" s="36">
        <v>0.5</v>
      </c>
      <c r="E52" s="36">
        <f t="shared" si="13"/>
        <v>0.5</v>
      </c>
      <c r="F52" s="37">
        <v>91275</v>
      </c>
      <c r="G52" s="37">
        <f t="shared" si="14"/>
        <v>45637.5</v>
      </c>
      <c r="H52" s="37">
        <v>8725</v>
      </c>
      <c r="I52" s="63">
        <f t="shared" si="15"/>
        <v>12725</v>
      </c>
      <c r="J52" s="37"/>
      <c r="K52" s="37">
        <v>104000</v>
      </c>
      <c r="L52" s="37">
        <f t="shared" si="16"/>
        <v>52000</v>
      </c>
    </row>
    <row r="53" spans="1:15" s="1" customFormat="1" ht="16.5" x14ac:dyDescent="0.3">
      <c r="A53" s="36">
        <v>40</v>
      </c>
      <c r="B53" s="7" t="s">
        <v>16</v>
      </c>
      <c r="C53" s="8">
        <v>1</v>
      </c>
      <c r="D53" s="36">
        <v>0.5</v>
      </c>
      <c r="E53" s="36">
        <f t="shared" si="13"/>
        <v>0.5</v>
      </c>
      <c r="F53" s="37">
        <v>91275</v>
      </c>
      <c r="G53" s="37">
        <f t="shared" si="14"/>
        <v>45637.5</v>
      </c>
      <c r="H53" s="37">
        <v>8725</v>
      </c>
      <c r="I53" s="63">
        <f t="shared" si="15"/>
        <v>12725</v>
      </c>
      <c r="J53" s="37"/>
      <c r="K53" s="37">
        <v>104000</v>
      </c>
      <c r="L53" s="37">
        <f t="shared" si="16"/>
        <v>52000</v>
      </c>
    </row>
    <row r="54" spans="1:15" s="5" customFormat="1" ht="18.75" customHeight="1" x14ac:dyDescent="0.3">
      <c r="A54" s="116" t="s">
        <v>29</v>
      </c>
      <c r="B54" s="117"/>
      <c r="C54" s="56">
        <f>SUM(C48:C53)</f>
        <v>7</v>
      </c>
      <c r="D54" s="15"/>
      <c r="E54" s="15">
        <f>SUM(E48:E53)</f>
        <v>4.37</v>
      </c>
      <c r="F54" s="37"/>
      <c r="G54" s="17">
        <f>SUM(G48:G53)</f>
        <v>419334.25</v>
      </c>
      <c r="H54" s="37"/>
      <c r="I54" s="63">
        <f t="shared" si="15"/>
        <v>0</v>
      </c>
      <c r="J54" s="37"/>
      <c r="K54" s="37"/>
      <c r="L54" s="40">
        <f>SUM(L48:L53)</f>
        <v>473300</v>
      </c>
    </row>
    <row r="55" spans="1:15" s="4" customFormat="1" ht="16.5" x14ac:dyDescent="0.3">
      <c r="A55" s="13"/>
      <c r="B55" s="16" t="s">
        <v>30</v>
      </c>
      <c r="C55" s="45"/>
      <c r="D55" s="42"/>
      <c r="E55" s="42"/>
      <c r="F55" s="37"/>
      <c r="G55" s="37"/>
      <c r="H55" s="37"/>
      <c r="I55" s="63">
        <f t="shared" si="15"/>
        <v>0</v>
      </c>
      <c r="J55" s="37"/>
      <c r="K55" s="37"/>
      <c r="L55" s="65"/>
    </row>
    <row r="56" spans="1:15" s="1" customFormat="1" ht="16.5" x14ac:dyDescent="0.3">
      <c r="A56" s="3">
        <v>41</v>
      </c>
      <c r="B56" s="7" t="s">
        <v>10</v>
      </c>
      <c r="C56" s="8">
        <v>1</v>
      </c>
      <c r="D56" s="36">
        <v>0.5</v>
      </c>
      <c r="E56" s="36">
        <f>C56*D56</f>
        <v>0.5</v>
      </c>
      <c r="F56" s="37">
        <v>96275</v>
      </c>
      <c r="G56" s="37">
        <f>F56*D56*C56</f>
        <v>48137.5</v>
      </c>
      <c r="H56" s="37">
        <v>0.08</v>
      </c>
      <c r="I56" s="63">
        <f t="shared" si="15"/>
        <v>13725</v>
      </c>
      <c r="J56" s="37">
        <f>F56*H56</f>
        <v>7702</v>
      </c>
      <c r="K56" s="37">
        <v>110000</v>
      </c>
      <c r="L56" s="37">
        <f>E56*K56</f>
        <v>55000</v>
      </c>
    </row>
    <row r="57" spans="1:15" s="5" customFormat="1" ht="18.75" customHeight="1" x14ac:dyDescent="0.3">
      <c r="A57" s="116" t="s">
        <v>35</v>
      </c>
      <c r="B57" s="117"/>
      <c r="C57" s="56">
        <f>SUM(C56)</f>
        <v>1</v>
      </c>
      <c r="D57" s="15"/>
      <c r="E57" s="15">
        <f>SUM(E56)</f>
        <v>0.5</v>
      </c>
      <c r="F57" s="40"/>
      <c r="G57" s="40">
        <f>SUM(G56)</f>
        <v>48137.5</v>
      </c>
      <c r="H57" s="37"/>
      <c r="I57" s="63">
        <f t="shared" si="15"/>
        <v>0</v>
      </c>
      <c r="J57" s="37"/>
      <c r="K57" s="37"/>
      <c r="L57" s="40">
        <f>SUM(L56)</f>
        <v>55000</v>
      </c>
    </row>
    <row r="58" spans="1:15" s="6" customFormat="1" ht="24" customHeight="1" x14ac:dyDescent="0.3">
      <c r="A58" s="19"/>
      <c r="B58" s="67" t="s">
        <v>48</v>
      </c>
      <c r="C58" s="67"/>
      <c r="D58" s="15"/>
      <c r="E58" s="15"/>
      <c r="F58" s="40"/>
      <c r="G58" s="40"/>
      <c r="H58" s="21"/>
      <c r="I58" s="27">
        <f t="shared" si="15"/>
        <v>0</v>
      </c>
      <c r="J58" s="21"/>
      <c r="K58" s="55"/>
      <c r="L58" s="26"/>
      <c r="M58" s="31"/>
    </row>
    <row r="59" spans="1:15" s="6" customFormat="1" ht="24" customHeight="1" x14ac:dyDescent="0.3">
      <c r="A59" s="105">
        <v>42</v>
      </c>
      <c r="B59" s="39" t="s">
        <v>9</v>
      </c>
      <c r="C59" s="59">
        <v>1</v>
      </c>
      <c r="D59" s="36">
        <v>0.5</v>
      </c>
      <c r="E59" s="36">
        <v>0.5</v>
      </c>
      <c r="F59" s="40"/>
      <c r="G59" s="40"/>
      <c r="H59" s="21"/>
      <c r="I59" s="27">
        <f t="shared" si="15"/>
        <v>124200</v>
      </c>
      <c r="J59" s="21"/>
      <c r="K59" s="54">
        <v>124200</v>
      </c>
      <c r="L59" s="25">
        <f t="shared" ref="L59:L67" si="17">E59*K59</f>
        <v>62100</v>
      </c>
      <c r="M59" s="31"/>
    </row>
    <row r="60" spans="1:15" s="6" customFormat="1" ht="24" customHeight="1" x14ac:dyDescent="0.3">
      <c r="A60" s="105">
        <v>43</v>
      </c>
      <c r="B60" s="39" t="s">
        <v>10</v>
      </c>
      <c r="C60" s="59">
        <v>1</v>
      </c>
      <c r="D60" s="36">
        <v>0.56000000000000005</v>
      </c>
      <c r="E60" s="36">
        <v>0.56000000000000005</v>
      </c>
      <c r="F60" s="40"/>
      <c r="G60" s="40"/>
      <c r="H60" s="21"/>
      <c r="I60" s="27">
        <f t="shared" si="15"/>
        <v>110000</v>
      </c>
      <c r="J60" s="21"/>
      <c r="K60" s="54">
        <v>110000</v>
      </c>
      <c r="L60" s="25">
        <f t="shared" si="17"/>
        <v>61600.000000000007</v>
      </c>
      <c r="M60" s="31"/>
    </row>
    <row r="61" spans="1:15" s="6" customFormat="1" ht="24" customHeight="1" x14ac:dyDescent="0.3">
      <c r="A61" s="105">
        <v>44</v>
      </c>
      <c r="B61" s="39" t="s">
        <v>10</v>
      </c>
      <c r="C61" s="59">
        <v>1</v>
      </c>
      <c r="D61" s="36">
        <v>0.56000000000000005</v>
      </c>
      <c r="E61" s="36">
        <v>0.56000000000000005</v>
      </c>
      <c r="F61" s="40"/>
      <c r="G61" s="40"/>
      <c r="H61" s="21"/>
      <c r="I61" s="27">
        <f t="shared" si="15"/>
        <v>110000</v>
      </c>
      <c r="J61" s="21"/>
      <c r="K61" s="54">
        <v>110000</v>
      </c>
      <c r="L61" s="25">
        <f t="shared" si="17"/>
        <v>61600.000000000007</v>
      </c>
      <c r="M61" s="31"/>
    </row>
    <row r="62" spans="1:15" s="6" customFormat="1" ht="24" customHeight="1" x14ac:dyDescent="0.3">
      <c r="A62" s="105">
        <v>45</v>
      </c>
      <c r="B62" s="39" t="s">
        <v>11</v>
      </c>
      <c r="C62" s="59">
        <v>1</v>
      </c>
      <c r="D62" s="36">
        <v>0.5</v>
      </c>
      <c r="E62" s="36">
        <v>0.5</v>
      </c>
      <c r="F62" s="40"/>
      <c r="G62" s="40"/>
      <c r="H62" s="21"/>
      <c r="I62" s="27">
        <f t="shared" si="15"/>
        <v>104000</v>
      </c>
      <c r="J62" s="21"/>
      <c r="K62" s="54">
        <v>104000</v>
      </c>
      <c r="L62" s="25">
        <f t="shared" si="17"/>
        <v>52000</v>
      </c>
      <c r="M62" s="31"/>
    </row>
    <row r="63" spans="1:15" s="6" customFormat="1" ht="24" customHeight="1" x14ac:dyDescent="0.3">
      <c r="A63" s="105">
        <v>46</v>
      </c>
      <c r="B63" s="39" t="s">
        <v>13</v>
      </c>
      <c r="C63" s="59">
        <v>1</v>
      </c>
      <c r="D63" s="36">
        <v>1</v>
      </c>
      <c r="E63" s="36">
        <v>1</v>
      </c>
      <c r="F63" s="40"/>
      <c r="G63" s="40"/>
      <c r="H63" s="21"/>
      <c r="I63" s="27">
        <f t="shared" si="15"/>
        <v>106000</v>
      </c>
      <c r="J63" s="21"/>
      <c r="K63" s="54">
        <v>106000</v>
      </c>
      <c r="L63" s="25">
        <f t="shared" si="17"/>
        <v>106000</v>
      </c>
      <c r="M63" s="31"/>
      <c r="O63" s="72"/>
    </row>
    <row r="64" spans="1:15" s="6" customFormat="1" ht="24" customHeight="1" x14ac:dyDescent="0.3">
      <c r="A64" s="105">
        <v>47</v>
      </c>
      <c r="B64" s="39" t="s">
        <v>17</v>
      </c>
      <c r="C64" s="59">
        <v>1</v>
      </c>
      <c r="D64" s="36">
        <v>0.5</v>
      </c>
      <c r="E64" s="36">
        <v>0.5</v>
      </c>
      <c r="F64" s="40"/>
      <c r="G64" s="40"/>
      <c r="H64" s="21"/>
      <c r="I64" s="27">
        <f t="shared" si="15"/>
        <v>104000</v>
      </c>
      <c r="J64" s="21"/>
      <c r="K64" s="54">
        <v>104000</v>
      </c>
      <c r="L64" s="25">
        <f t="shared" si="17"/>
        <v>52000</v>
      </c>
      <c r="M64" s="31"/>
    </row>
    <row r="65" spans="1:15" s="6" customFormat="1" ht="24" customHeight="1" x14ac:dyDescent="0.3">
      <c r="A65" s="105">
        <v>48</v>
      </c>
      <c r="B65" s="39" t="s">
        <v>5</v>
      </c>
      <c r="C65" s="59">
        <v>1</v>
      </c>
      <c r="D65" s="36">
        <v>1</v>
      </c>
      <c r="E65" s="36">
        <v>1</v>
      </c>
      <c r="F65" s="40"/>
      <c r="G65" s="40"/>
      <c r="H65" s="21"/>
      <c r="I65" s="27">
        <f t="shared" si="15"/>
        <v>104000</v>
      </c>
      <c r="J65" s="21"/>
      <c r="K65" s="54">
        <v>104000</v>
      </c>
      <c r="L65" s="25">
        <f t="shared" si="17"/>
        <v>104000</v>
      </c>
      <c r="M65" s="31"/>
    </row>
    <row r="66" spans="1:15" s="6" customFormat="1" ht="24" customHeight="1" x14ac:dyDescent="0.3">
      <c r="A66" s="105">
        <v>49</v>
      </c>
      <c r="B66" s="39" t="s">
        <v>3</v>
      </c>
      <c r="C66" s="69">
        <v>1</v>
      </c>
      <c r="D66" s="36">
        <v>0.5</v>
      </c>
      <c r="E66" s="36">
        <f>C66*D66</f>
        <v>0.5</v>
      </c>
      <c r="F66" s="40"/>
      <c r="G66" s="40"/>
      <c r="H66" s="21"/>
      <c r="I66" s="27">
        <f t="shared" si="15"/>
        <v>104000</v>
      </c>
      <c r="J66" s="21"/>
      <c r="K66" s="54">
        <v>104000</v>
      </c>
      <c r="L66" s="25">
        <f t="shared" si="17"/>
        <v>52000</v>
      </c>
      <c r="M66" s="31"/>
    </row>
    <row r="67" spans="1:15" s="6" customFormat="1" ht="24" customHeight="1" x14ac:dyDescent="0.3">
      <c r="A67" s="105">
        <v>50</v>
      </c>
      <c r="B67" s="39" t="s">
        <v>4</v>
      </c>
      <c r="C67" s="59">
        <v>1</v>
      </c>
      <c r="D67" s="36">
        <v>0.5</v>
      </c>
      <c r="E67" s="36">
        <v>0.5</v>
      </c>
      <c r="F67" s="40"/>
      <c r="G67" s="40"/>
      <c r="H67" s="21"/>
      <c r="I67" s="27">
        <f t="shared" si="15"/>
        <v>104000</v>
      </c>
      <c r="J67" s="21"/>
      <c r="K67" s="54">
        <v>104000</v>
      </c>
      <c r="L67" s="25">
        <f t="shared" si="17"/>
        <v>52000</v>
      </c>
      <c r="M67" s="31"/>
    </row>
    <row r="68" spans="1:15" s="6" customFormat="1" ht="24" customHeight="1" x14ac:dyDescent="0.3">
      <c r="A68" s="15"/>
      <c r="B68" s="32" t="s">
        <v>45</v>
      </c>
      <c r="C68" s="67">
        <f>SUM(C59:C67)</f>
        <v>9</v>
      </c>
      <c r="D68" s="67"/>
      <c r="E68" s="67">
        <f>SUM(E59:E67)</f>
        <v>5.62</v>
      </c>
      <c r="F68" s="40"/>
      <c r="G68" s="40"/>
      <c r="H68" s="21"/>
      <c r="I68" s="27">
        <f t="shared" si="15"/>
        <v>0</v>
      </c>
      <c r="J68" s="21"/>
      <c r="K68" s="54"/>
      <c r="L68" s="26">
        <f>SUM(L59:L67)</f>
        <v>603300</v>
      </c>
      <c r="M68" s="31"/>
    </row>
    <row r="69" spans="1:15" s="100" customFormat="1" ht="18" customHeight="1" x14ac:dyDescent="0.3">
      <c r="A69" s="127" t="s">
        <v>6</v>
      </c>
      <c r="B69" s="127"/>
      <c r="C69" s="98">
        <f>C27+C36+C46+C54+C57+C68</f>
        <v>69</v>
      </c>
      <c r="D69" s="98"/>
      <c r="E69" s="98">
        <f>E27+E36+E46+E54+E57+E68</f>
        <v>48.97</v>
      </c>
      <c r="F69" s="99"/>
      <c r="G69" s="95">
        <f>G46+G36+G27</f>
        <v>3743469.25</v>
      </c>
      <c r="H69" s="23"/>
      <c r="I69" s="87">
        <f t="shared" si="15"/>
        <v>0</v>
      </c>
      <c r="J69" s="88"/>
      <c r="K69" s="85"/>
      <c r="L69" s="95">
        <f>L27+L36+L46+L54+L57+L68</f>
        <v>5368400</v>
      </c>
    </row>
    <row r="70" spans="1:15" x14ac:dyDescent="0.3">
      <c r="A70" s="18"/>
      <c r="B70" s="18"/>
      <c r="C70" s="101"/>
      <c r="D70" s="101"/>
      <c r="E70" s="101"/>
      <c r="F70" s="18"/>
      <c r="G70" s="102"/>
      <c r="O70" s="104"/>
    </row>
    <row r="71" spans="1:15" ht="48.75" customHeight="1" x14ac:dyDescent="0.3">
      <c r="A71" s="120" t="s">
        <v>61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</row>
  </sheetData>
  <mergeCells count="9">
    <mergeCell ref="A71:L71"/>
    <mergeCell ref="K1:L1"/>
    <mergeCell ref="A2:L2"/>
    <mergeCell ref="A27:B27"/>
    <mergeCell ref="A36:B36"/>
    <mergeCell ref="A46:B46"/>
    <mergeCell ref="A69:B69"/>
    <mergeCell ref="A54:B54"/>
    <mergeCell ref="A57:B57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tiv2</vt:lpstr>
      <vt:lpstr>tiv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2024-02-06T11:21:09Z</dcterms:modified>
</cp:coreProperties>
</file>