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tiv2" sheetId="9" r:id="rId1"/>
    <sheet name="komumal" sheetId="1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1" i="11" l="1"/>
  <c r="J31" i="11"/>
  <c r="I86" i="9" l="1"/>
  <c r="C86" i="9"/>
  <c r="L85" i="9"/>
  <c r="I85" i="9"/>
  <c r="I84" i="9"/>
  <c r="E84" i="9"/>
  <c r="E86" i="9" s="1"/>
  <c r="L83" i="9"/>
  <c r="I83" i="9"/>
  <c r="L82" i="9"/>
  <c r="I82" i="9"/>
  <c r="L81" i="9"/>
  <c r="I81" i="9"/>
  <c r="L80" i="9"/>
  <c r="I80" i="9"/>
  <c r="L79" i="9"/>
  <c r="I79" i="9"/>
  <c r="L78" i="9"/>
  <c r="I78" i="9"/>
  <c r="L77" i="9"/>
  <c r="I77" i="9"/>
  <c r="I76" i="9"/>
  <c r="I87" i="9"/>
  <c r="L84" i="9" l="1"/>
  <c r="L86" i="9" s="1"/>
  <c r="J68" i="11"/>
  <c r="J35" i="11"/>
  <c r="J38" i="11"/>
  <c r="D39" i="11"/>
  <c r="C39" i="11"/>
  <c r="J49" i="11" l="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48" i="11"/>
  <c r="J42" i="11"/>
  <c r="J43" i="11"/>
  <c r="J44" i="11"/>
  <c r="J37" i="11"/>
  <c r="E53" i="9" l="1"/>
  <c r="L53" i="9" s="1"/>
  <c r="E54" i="9"/>
  <c r="L54" i="9" s="1"/>
  <c r="E55" i="9"/>
  <c r="L55" i="9" s="1"/>
  <c r="E56" i="9"/>
  <c r="L56" i="9" s="1"/>
  <c r="E52" i="9"/>
  <c r="E60" i="9"/>
  <c r="L60" i="9" s="1"/>
  <c r="E61" i="9"/>
  <c r="L61" i="9" s="1"/>
  <c r="E62" i="9"/>
  <c r="L62" i="9" s="1"/>
  <c r="E63" i="9"/>
  <c r="L63" i="9" s="1"/>
  <c r="E59" i="9"/>
  <c r="L59" i="9" s="1"/>
  <c r="C64" i="9"/>
  <c r="E57" i="9" l="1"/>
  <c r="L64" i="9"/>
  <c r="L52" i="9"/>
  <c r="L57" i="9" s="1"/>
  <c r="E64" i="9"/>
  <c r="C70" i="11" l="1"/>
  <c r="C46" i="11"/>
  <c r="C25" i="11"/>
  <c r="C18" i="11"/>
  <c r="C26" i="9"/>
  <c r="C71" i="11" l="1"/>
  <c r="I9" i="9" l="1"/>
  <c r="I12" i="9"/>
  <c r="I14" i="9"/>
  <c r="I16" i="9"/>
  <c r="I19" i="9"/>
  <c r="I20" i="9"/>
  <c r="I23" i="9"/>
  <c r="I24" i="9"/>
  <c r="I25" i="9"/>
  <c r="I26" i="9"/>
  <c r="I27" i="9"/>
  <c r="I29" i="9"/>
  <c r="I31" i="9"/>
  <c r="I35" i="9"/>
  <c r="I36" i="9"/>
  <c r="I38" i="9"/>
  <c r="I39" i="9"/>
  <c r="I40" i="9"/>
  <c r="I43" i="9"/>
  <c r="I44" i="9"/>
  <c r="I46" i="9"/>
  <c r="I48" i="9"/>
  <c r="I50" i="9"/>
  <c r="I51" i="9"/>
  <c r="I67" i="9"/>
  <c r="I69" i="9"/>
  <c r="I72" i="9"/>
  <c r="I73" i="9"/>
  <c r="I74" i="9"/>
  <c r="I75" i="9"/>
  <c r="J8" i="11" l="1"/>
  <c r="J9" i="11"/>
  <c r="J10" i="11"/>
  <c r="J12" i="11"/>
  <c r="J14" i="11"/>
  <c r="J20" i="11"/>
  <c r="J24" i="11"/>
  <c r="J27" i="11"/>
  <c r="J29" i="11"/>
  <c r="J30" i="11"/>
  <c r="J32" i="11"/>
  <c r="J33" i="11"/>
  <c r="J34" i="11"/>
  <c r="I36" i="11"/>
  <c r="J36" i="11" s="1"/>
  <c r="J41" i="11"/>
  <c r="H49" i="11" l="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9" i="11"/>
  <c r="H48" i="11"/>
  <c r="H42" i="11"/>
  <c r="H43" i="11"/>
  <c r="H44" i="11"/>
  <c r="H45" i="11"/>
  <c r="H41" i="11"/>
  <c r="H28" i="11"/>
  <c r="H29" i="11"/>
  <c r="H30" i="11"/>
  <c r="H32" i="11"/>
  <c r="H33" i="11"/>
  <c r="H34" i="11"/>
  <c r="H36" i="11"/>
  <c r="H27" i="11"/>
  <c r="H21" i="11"/>
  <c r="H22" i="11"/>
  <c r="H23" i="11"/>
  <c r="H24" i="11"/>
  <c r="H20" i="11"/>
  <c r="H8" i="11"/>
  <c r="H9" i="11"/>
  <c r="H10" i="11"/>
  <c r="H11" i="11"/>
  <c r="H12" i="11"/>
  <c r="H13" i="11"/>
  <c r="H14" i="11"/>
  <c r="H15" i="11"/>
  <c r="H16" i="11"/>
  <c r="H17" i="11"/>
  <c r="H7" i="11"/>
  <c r="J74" i="9"/>
  <c r="J69" i="9"/>
  <c r="J67" i="9"/>
  <c r="J66" i="9"/>
  <c r="J48" i="9"/>
  <c r="J46" i="9"/>
  <c r="J45" i="9"/>
  <c r="J40" i="9"/>
  <c r="J38" i="9"/>
  <c r="J37" i="9"/>
  <c r="J31" i="9"/>
  <c r="J29" i="9"/>
  <c r="J28" i="9"/>
  <c r="J20" i="9"/>
  <c r="J16" i="9"/>
  <c r="J12" i="9"/>
  <c r="J11" i="9"/>
  <c r="J9" i="9"/>
  <c r="J8" i="9"/>
  <c r="J7" i="9"/>
  <c r="K66" i="9" l="1"/>
  <c r="K45" i="9"/>
  <c r="K37" i="9"/>
  <c r="K28" i="9"/>
  <c r="K8" i="9"/>
  <c r="K10" i="9"/>
  <c r="K11" i="9"/>
  <c r="K7" i="9"/>
  <c r="I11" i="11"/>
  <c r="J11" i="11" s="1"/>
  <c r="I13" i="11"/>
  <c r="J13" i="11" s="1"/>
  <c r="J15" i="11"/>
  <c r="J16" i="11"/>
  <c r="I17" i="11"/>
  <c r="J17" i="11" s="1"/>
  <c r="I19" i="11"/>
  <c r="I21" i="11"/>
  <c r="J21" i="11" s="1"/>
  <c r="I22" i="11"/>
  <c r="J22" i="11" s="1"/>
  <c r="I23" i="11"/>
  <c r="J23" i="11" s="1"/>
  <c r="I26" i="11"/>
  <c r="I28" i="11"/>
  <c r="J28" i="11" s="1"/>
  <c r="J39" i="11" s="1"/>
  <c r="I40" i="11"/>
  <c r="I45" i="11"/>
  <c r="J45" i="11" s="1"/>
  <c r="J46" i="11" s="1"/>
  <c r="I47" i="11"/>
  <c r="I63" i="11"/>
  <c r="J63" i="11" s="1"/>
  <c r="I64" i="11"/>
  <c r="J64" i="11" s="1"/>
  <c r="I65" i="11"/>
  <c r="J65" i="11" s="1"/>
  <c r="I66" i="11"/>
  <c r="J66" i="11" s="1"/>
  <c r="I67" i="11"/>
  <c r="J67" i="11" s="1"/>
  <c r="I69" i="11"/>
  <c r="J69" i="11" s="1"/>
  <c r="I7" i="11"/>
  <c r="J7" i="11" s="1"/>
  <c r="E70" i="11"/>
  <c r="D70" i="11"/>
  <c r="F69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E46" i="11"/>
  <c r="D46" i="11"/>
  <c r="F45" i="11"/>
  <c r="F44" i="11"/>
  <c r="F43" i="11"/>
  <c r="F42" i="11"/>
  <c r="F41" i="11"/>
  <c r="E39" i="11"/>
  <c r="F36" i="11"/>
  <c r="F34" i="11"/>
  <c r="F33" i="11"/>
  <c r="F32" i="11"/>
  <c r="F30" i="11"/>
  <c r="F29" i="11"/>
  <c r="F28" i="11"/>
  <c r="F27" i="11"/>
  <c r="E25" i="11"/>
  <c r="D25" i="11"/>
  <c r="F24" i="11"/>
  <c r="F23" i="11"/>
  <c r="F22" i="11"/>
  <c r="F21" i="11"/>
  <c r="F20" i="11"/>
  <c r="E18" i="11"/>
  <c r="D18" i="11"/>
  <c r="F17" i="11"/>
  <c r="F16" i="11"/>
  <c r="F15" i="11"/>
  <c r="F14" i="11"/>
  <c r="F13" i="11"/>
  <c r="F12" i="11"/>
  <c r="F11" i="11"/>
  <c r="F10" i="11"/>
  <c r="F9" i="11"/>
  <c r="F8" i="11"/>
  <c r="F7" i="11"/>
  <c r="J70" i="11" l="1"/>
  <c r="I10" i="9"/>
  <c r="L10" i="9"/>
  <c r="J18" i="11"/>
  <c r="J25" i="11"/>
  <c r="D71" i="11"/>
  <c r="I45" i="9"/>
  <c r="I8" i="9"/>
  <c r="I66" i="9"/>
  <c r="I7" i="9"/>
  <c r="I28" i="9"/>
  <c r="I11" i="9"/>
  <c r="I37" i="9"/>
  <c r="F25" i="11"/>
  <c r="E71" i="11"/>
  <c r="F70" i="11"/>
  <c r="F46" i="11"/>
  <c r="F18" i="11"/>
  <c r="F39" i="11"/>
  <c r="F71" i="11" l="1"/>
  <c r="I71" i="9" l="1"/>
  <c r="I47" i="9"/>
  <c r="I41" i="9"/>
  <c r="I21" i="9"/>
  <c r="I70" i="9"/>
  <c r="I34" i="9"/>
  <c r="I30" i="9"/>
  <c r="I15" i="9"/>
  <c r="I49" i="9"/>
  <c r="I33" i="9"/>
  <c r="I68" i="9"/>
  <c r="I42" i="9"/>
  <c r="I32" i="9"/>
  <c r="I22" i="9"/>
  <c r="F13" i="9"/>
  <c r="I13" i="9" s="1"/>
  <c r="F18" i="9"/>
  <c r="I18" i="9" s="1"/>
  <c r="F17" i="9"/>
  <c r="I17" i="9" s="1"/>
  <c r="J17" i="9" l="1"/>
  <c r="J18" i="9"/>
  <c r="J13" i="9"/>
  <c r="C75" i="9" l="1"/>
  <c r="C72" i="9"/>
  <c r="C50" i="9"/>
  <c r="C43" i="9"/>
  <c r="C35" i="9"/>
  <c r="C87" i="9" l="1"/>
  <c r="G29" i="9"/>
  <c r="G30" i="9"/>
  <c r="G31" i="9"/>
  <c r="G32" i="9"/>
  <c r="G33" i="9"/>
  <c r="G34" i="9"/>
  <c r="G37" i="9"/>
  <c r="G38" i="9"/>
  <c r="G39" i="9"/>
  <c r="G40" i="9"/>
  <c r="G41" i="9"/>
  <c r="G42" i="9"/>
  <c r="G45" i="9"/>
  <c r="G46" i="9"/>
  <c r="G47" i="9"/>
  <c r="G48" i="9"/>
  <c r="G49" i="9"/>
  <c r="G66" i="9"/>
  <c r="G67" i="9"/>
  <c r="G68" i="9"/>
  <c r="G69" i="9"/>
  <c r="G70" i="9"/>
  <c r="G71" i="9"/>
  <c r="G74" i="9"/>
  <c r="G75" i="9" s="1"/>
  <c r="G28" i="9"/>
  <c r="G8" i="9"/>
  <c r="G9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7" i="9"/>
  <c r="G35" i="9" l="1"/>
  <c r="G72" i="9"/>
  <c r="G50" i="9"/>
  <c r="G43" i="9"/>
  <c r="G26" i="9"/>
  <c r="G87" i="9" l="1"/>
  <c r="E74" i="9"/>
  <c r="E67" i="9"/>
  <c r="L67" i="9" s="1"/>
  <c r="E68" i="9"/>
  <c r="L68" i="9" s="1"/>
  <c r="E69" i="9"/>
  <c r="L69" i="9" s="1"/>
  <c r="E70" i="9"/>
  <c r="L70" i="9" s="1"/>
  <c r="E71" i="9"/>
  <c r="L71" i="9" s="1"/>
  <c r="E66" i="9"/>
  <c r="E46" i="9"/>
  <c r="L46" i="9" s="1"/>
  <c r="E47" i="9"/>
  <c r="L47" i="9" s="1"/>
  <c r="E48" i="9"/>
  <c r="L48" i="9" s="1"/>
  <c r="E49" i="9"/>
  <c r="L49" i="9" s="1"/>
  <c r="E45" i="9"/>
  <c r="L45" i="9" s="1"/>
  <c r="E38" i="9"/>
  <c r="L38" i="9" s="1"/>
  <c r="E39" i="9"/>
  <c r="L39" i="9" s="1"/>
  <c r="E40" i="9"/>
  <c r="L40" i="9" s="1"/>
  <c r="E41" i="9"/>
  <c r="L41" i="9" s="1"/>
  <c r="E42" i="9"/>
  <c r="L42" i="9" s="1"/>
  <c r="E37" i="9"/>
  <c r="L37" i="9" s="1"/>
  <c r="E29" i="9"/>
  <c r="L29" i="9" s="1"/>
  <c r="E30" i="9"/>
  <c r="L30" i="9" s="1"/>
  <c r="E31" i="9"/>
  <c r="L31" i="9" s="1"/>
  <c r="E32" i="9"/>
  <c r="L32" i="9" s="1"/>
  <c r="E33" i="9"/>
  <c r="L33" i="9" s="1"/>
  <c r="E34" i="9"/>
  <c r="L34" i="9" s="1"/>
  <c r="E28" i="9"/>
  <c r="L28" i="9" s="1"/>
  <c r="E12" i="9"/>
  <c r="L12" i="9" s="1"/>
  <c r="E13" i="9"/>
  <c r="L13" i="9" s="1"/>
  <c r="E14" i="9"/>
  <c r="L14" i="9" s="1"/>
  <c r="E15" i="9"/>
  <c r="L15" i="9" s="1"/>
  <c r="E16" i="9"/>
  <c r="L16" i="9" s="1"/>
  <c r="E17" i="9"/>
  <c r="L17" i="9" s="1"/>
  <c r="E18" i="9"/>
  <c r="L18" i="9" s="1"/>
  <c r="E19" i="9"/>
  <c r="L19" i="9" s="1"/>
  <c r="E20" i="9"/>
  <c r="L20" i="9" s="1"/>
  <c r="E21" i="9"/>
  <c r="L21" i="9" s="1"/>
  <c r="E22" i="9"/>
  <c r="L22" i="9" s="1"/>
  <c r="E23" i="9"/>
  <c r="L23" i="9" s="1"/>
  <c r="E24" i="9"/>
  <c r="L24" i="9" s="1"/>
  <c r="E25" i="9"/>
  <c r="L25" i="9" s="1"/>
  <c r="E11" i="9"/>
  <c r="L11" i="9" s="1"/>
  <c r="E8" i="9"/>
  <c r="L8" i="9" s="1"/>
  <c r="E9" i="9"/>
  <c r="L9" i="9" s="1"/>
  <c r="E7" i="9"/>
  <c r="L7" i="9" s="1"/>
  <c r="L26" i="9" l="1"/>
  <c r="E72" i="9"/>
  <c r="L66" i="9"/>
  <c r="L72" i="9" s="1"/>
  <c r="L43" i="9"/>
  <c r="L35" i="9"/>
  <c r="E75" i="9"/>
  <c r="L74" i="9"/>
  <c r="L75" i="9" s="1"/>
  <c r="L50" i="9"/>
  <c r="E26" i="9"/>
  <c r="E43" i="9"/>
  <c r="E35" i="9"/>
  <c r="E50" i="9"/>
  <c r="E87" i="9" l="1"/>
  <c r="L87" i="9"/>
</calcChain>
</file>

<file path=xl/sharedStrings.xml><?xml version="1.0" encoding="utf-8"?>
<sst xmlns="http://schemas.openxmlformats.org/spreadsheetml/2006/main" count="172" uniqueCount="112">
  <si>
    <t>Հ/Հ</t>
  </si>
  <si>
    <t>Տնօրեն</t>
  </si>
  <si>
    <t>Գործավար</t>
  </si>
  <si>
    <t>Տնտեսվար</t>
  </si>
  <si>
    <t>Հավաքարար</t>
  </si>
  <si>
    <t>Պահակ</t>
  </si>
  <si>
    <t>ԸՆԴԱՄԵՆԸ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</si>
  <si>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</si>
  <si>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</si>
  <si>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</si>
  <si>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</si>
  <si>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</si>
  <si>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</si>
  <si>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</si>
  <si>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</si>
  <si>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</si>
  <si>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</si>
  <si>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</si>
  <si>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Դերձակ</t>
  </si>
  <si>
    <t>Օժանդակ բանվոր</t>
  </si>
  <si>
    <t>(10 խումբ)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</si>
  <si>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</si>
  <si>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</si>
  <si>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</si>
  <si>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</si>
  <si>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</si>
  <si>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</si>
  <si>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</si>
  <si>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</si>
  <si>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</si>
  <si>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</si>
  <si>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Պաշտոնային դրույքաչափ</t>
  </si>
  <si>
    <t>Հաստիքի անվանումը</t>
  </si>
  <si>
    <t>Աշխատավարձն ըստ պաշտոնային դրույքաչափի</t>
  </si>
  <si>
    <t>Տնօրենի տեղակալ</t>
  </si>
  <si>
    <t>Գլխ.մեխանիկ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</si>
  <si>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</si>
  <si>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</si>
  <si>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</si>
  <si>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</si>
  <si>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</si>
  <si>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</si>
  <si>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Կենցաղային աղբատարի վարորդ</t>
  </si>
  <si>
    <t>Կենցաղային աղբահավաք բանվոր</t>
  </si>
  <si>
    <t>Պահեստապետ</t>
  </si>
  <si>
    <t>Տանիքագործ</t>
  </si>
  <si>
    <t>Էլեկտրիկ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</si>
  <si>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</si>
  <si>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</si>
  <si>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</si>
  <si>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</si>
  <si>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</si>
  <si>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</si>
  <si>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</si>
  <si>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>Ավտոփականագործ</t>
  </si>
  <si>
    <t xml:space="preserve">ԸՆԴԱՄԵՆԸ                    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</si>
  <si>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</si>
  <si>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</si>
  <si>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</si>
  <si>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Հ Ա Ս Տ Ի Ք Ա Ց ՈՒ Ց Ա Կ
 «ՍԻՍԻԱՆԻ ԲՆԱԿԱՐԱՆԱՅԻՆ ԿՈՄՈՒՆԱԼ ՏՆՏԵՍՈՒԹՅՈՒՆ» ՀՈԱԿ</t>
  </si>
  <si>
    <t>ՂԵԿԱՎԱՐ ԱՆՁՆԱԿԱԶՄ</t>
  </si>
  <si>
    <t>ԱԲՈՆԵՆՏԱԿԱՆ ԲԱԺԻՆ</t>
  </si>
  <si>
    <t>ՍԱՆՄԱՔՐՈՒՄ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</si>
  <si>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</si>
  <si>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</si>
  <si>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</si>
  <si>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</si>
  <si>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</si>
  <si>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Սան.մաքրման աղբատարի վարորդ</t>
  </si>
  <si>
    <t>Սան.մաքրման աղբահավաք բանվոր</t>
  </si>
  <si>
    <t>Տրակտորավար</t>
  </si>
  <si>
    <t>ՍՊԱՍԱՐԿՈՂ ԱՆՁՆԱԿԱԶՄ</t>
  </si>
  <si>
    <t>ԱՂԲԱՀԱՆՈՒԹՅՈՒՆ</t>
  </si>
  <si>
    <t>Հաստիքային միավորի քանակ</t>
  </si>
  <si>
    <t>Ընդամենը  Լոր</t>
  </si>
  <si>
    <t>Ընդամենը Աղիտու</t>
  </si>
  <si>
    <t>Ընդամենը Շամբ</t>
  </si>
  <si>
    <t>Հաստիքային միավոր</t>
  </si>
  <si>
    <t>Աշխատակիցների թվաքանակ</t>
  </si>
  <si>
    <t>Բանվոր /8ամիս/ կանաչապատում</t>
  </si>
  <si>
    <t>Գլխավոր ճարտարագետ</t>
  </si>
  <si>
    <t>Ավագ ճարտարագետ</t>
  </si>
  <si>
    <t>Ավագ հաշվապահ</t>
  </si>
  <si>
    <t>Սանմաքրման աղբահավաք 
բանվոր/գյուղական բնակ. համար</t>
  </si>
  <si>
    <t>Հարթեցնող, ավլող և ջրող   ավտոմեքենայի վարորդ</t>
  </si>
  <si>
    <t>Աղբատարի վարորդ</t>
  </si>
  <si>
    <t>Բազմաֆունկցիոնալ Էքսկավատորի վարորդ</t>
  </si>
  <si>
    <t>Գրեյդերի վարորդ</t>
  </si>
  <si>
    <t>Ինքնաթափ մեքենայի վարորդ</t>
  </si>
  <si>
    <t xml:space="preserve">Արտաճանապարհային և տեխնիկական սպասարկման  ավտոմեքենայի վարորդ </t>
  </si>
  <si>
    <t>Բելառուս տրակտորի վարորդ</t>
  </si>
  <si>
    <t>Դիսպետչեր</t>
  </si>
  <si>
    <t>Բանվոր /այլընտրանքային/</t>
  </si>
  <si>
    <t>Սանմաքրման աշխատանքների պատասխանատու</t>
  </si>
  <si>
    <t>Վաղատին բնակավայր, 1 խումբ</t>
  </si>
  <si>
    <t>Ընդամենը Վաղատին</t>
  </si>
  <si>
    <t>Որոտնավան բնակավայր, 1 խումբ</t>
  </si>
  <si>
    <t>Ընդամենը Որոտնավան</t>
  </si>
  <si>
    <t>Աշխատավարձն՝ ըստ դրույքաչափի</t>
  </si>
  <si>
    <t>Համայնքապետարանի աշխատակազմի քարտուղար                  Կ․Իվանյան</t>
  </si>
  <si>
    <t>Որոտան գետի մաքրման բանվոր</t>
  </si>
  <si>
    <t>Կոյուղագործ</t>
  </si>
  <si>
    <t>T130 թրթուրավոր մեք․ վարորդ</t>
  </si>
  <si>
    <t xml:space="preserve">Ավտոէլեկտրիկ </t>
  </si>
  <si>
    <t>Ընդամենը Շենաթաղ</t>
  </si>
  <si>
    <t>(13 խումբ)</t>
  </si>
  <si>
    <t>Հաստի-քային միավոր</t>
  </si>
  <si>
    <t>Համայնքապետարանի աշխատակազմի քարտուղար՝                            Կ․Իվանյան</t>
  </si>
  <si>
    <t>Պանթեոնի աշխատակից</t>
  </si>
  <si>
    <t>Շենաթաղ բնակավայր, 1 խումբ</t>
  </si>
  <si>
    <t>Հավելված 1
ՀՀ Սյունիքի մարզի Սիսիան համայնքի ավագանու 2024թ. հունվարի 16-ի 
թիվ 003-Ա որոշման</t>
  </si>
  <si>
    <t>Հավելված 2
ՀՀ Սյունիքի մարզի Սիսիան համայնքի ավագանու 2024թ. Հունվարի 16-ի 
թիվ  003-Ա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</si>
</sst>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դ_ր_._-;\-* #,##0\ _դ_ր_._-;_-* &quot;-&quot;\ _դ_ր_.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\ _դ_ր_._-;\-* #,##0\ _դ_ր_._-;_-* &quot;-&quot;??\ _դ_ր_._-;_-@_-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indexed="8"/>
      <name val="Arial LatArm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2" xfId="0" applyFont="1" applyBorder="1"/>
    <xf numFmtId="164" fontId="1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165" fontId="9" fillId="0" borderId="2" xfId="1" applyNumberFormat="1" applyFont="1" applyBorder="1"/>
    <xf numFmtId="0" fontId="9" fillId="3" borderId="2" xfId="0" applyFont="1" applyFill="1" applyBorder="1"/>
    <xf numFmtId="43" fontId="9" fillId="0" borderId="2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Fill="1"/>
    <xf numFmtId="0" fontId="2" fillId="3" borderId="2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12" fillId="0" borderId="2" xfId="2" applyNumberFormat="1" applyFont="1" applyFill="1" applyBorder="1" applyAlignment="1">
      <alignment horizontal="left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vertical="center" wrapText="1"/>
    </xf>
    <xf numFmtId="0" fontId="8" fillId="0" borderId="2" xfId="2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9" fillId="0" borderId="2" xfId="0" applyNumberFormat="1" applyFont="1" applyBorder="1"/>
    <xf numFmtId="165" fontId="6" fillId="0" borderId="2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9" fontId="9" fillId="0" borderId="2" xfId="0" applyNumberFormat="1" applyFont="1" applyBorder="1"/>
    <xf numFmtId="165" fontId="9" fillId="3" borderId="2" xfId="1" applyNumberFormat="1" applyFont="1" applyFill="1" applyBorder="1"/>
    <xf numFmtId="165" fontId="9" fillId="3" borderId="0" xfId="1" applyNumberFormat="1" applyFont="1" applyFill="1"/>
    <xf numFmtId="41" fontId="13" fillId="0" borderId="2" xfId="0" applyNumberFormat="1" applyFont="1" applyBorder="1" applyAlignment="1">
      <alignment horizontal="right" vertical="center"/>
    </xf>
    <xf numFmtId="0" fontId="15" fillId="0" borderId="0" xfId="0" applyFont="1"/>
    <xf numFmtId="165" fontId="15" fillId="3" borderId="0" xfId="1" applyNumberFormat="1" applyFont="1" applyFill="1"/>
    <xf numFmtId="0" fontId="15" fillId="0" borderId="2" xfId="0" applyFont="1" applyBorder="1"/>
    <xf numFmtId="165" fontId="13" fillId="0" borderId="2" xfId="0" applyNumberFormat="1" applyFont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6" fontId="11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43" fontId="9" fillId="3" borderId="2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61" workbookViewId="0">
      <selection activeCell="N82" sqref="N82"/>
    </sheetView>
  </sheetViews>
  <sheetFormatPr defaultRowHeight="16.5" x14ac:dyDescent="0.3"/>
  <cols>
    <col min="1" max="1" width="5.140625" style="1" customWidth="1"/>
    <col min="2" max="2" width="32.28515625" style="1" customWidth="1"/>
    <col min="3" max="3" width="9.5703125" style="2" customWidth="1"/>
    <col min="4" max="4" width="10.28515625" style="2" customWidth="1"/>
    <col min="5" max="5" width="10" style="2" customWidth="1"/>
    <col min="6" max="6" width="10.7109375" style="2" hidden="1" customWidth="1"/>
    <col min="7" max="7" width="14.5703125" style="2" hidden="1" customWidth="1"/>
    <col min="8" max="8" width="9" style="2" hidden="1" customWidth="1"/>
    <col min="9" max="9" width="10.7109375" style="57" hidden="1" customWidth="1"/>
    <col min="10" max="10" width="0.140625" style="2" hidden="1" customWidth="1"/>
    <col min="11" max="11" width="15" style="2" customWidth="1"/>
    <col min="12" max="12" width="16.140625" style="2" customWidth="1"/>
    <col min="13" max="13" width="14" style="1" bestFit="1" customWidth="1"/>
    <col min="14" max="15" width="9.7109375" style="1" bestFit="1" customWidth="1"/>
    <col min="16" max="16" width="19" style="1" bestFit="1" customWidth="1"/>
    <col min="17" max="16384" width="9.140625" style="1"/>
  </cols>
  <sheetData>
    <row r="1" spans="1:13" s="33" customFormat="1" ht="57.75" customHeight="1" x14ac:dyDescent="0.3">
      <c r="C1" s="2"/>
      <c r="D1" s="2"/>
      <c r="E1" s="2"/>
      <c r="F1" s="2"/>
      <c r="G1" s="2"/>
      <c r="H1" s="2"/>
      <c r="I1" s="57"/>
      <c r="J1" s="2"/>
      <c r="K1" s="79" t="s">
        <v>110</v>
      </c>
      <c r="L1" s="80"/>
    </row>
    <row r="2" spans="1:13" ht="37.5" customHeight="1" x14ac:dyDescent="0.3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ht="15" customHeight="1" x14ac:dyDescent="0.3">
      <c r="A3" s="86"/>
      <c r="B3" s="86"/>
      <c r="C3" s="86"/>
      <c r="D3" s="86"/>
      <c r="E3" s="54"/>
      <c r="G3" s="58" t="s">
        <v>20</v>
      </c>
      <c r="L3" s="58" t="s">
        <v>105</v>
      </c>
    </row>
    <row r="4" spans="1:13" ht="13.5" customHeight="1" x14ac:dyDescent="0.3">
      <c r="A4" s="84" t="s">
        <v>0</v>
      </c>
      <c r="B4" s="84" t="s">
        <v>56</v>
      </c>
      <c r="C4" s="84" t="s">
        <v>78</v>
      </c>
      <c r="D4" s="84" t="s">
        <v>106</v>
      </c>
      <c r="E4" s="84" t="s">
        <v>77</v>
      </c>
      <c r="F4" s="84" t="s">
        <v>31</v>
      </c>
      <c r="G4" s="84" t="s">
        <v>57</v>
      </c>
      <c r="H4" s="34"/>
      <c r="I4" s="29"/>
      <c r="J4" s="34"/>
      <c r="K4" s="84" t="s">
        <v>31</v>
      </c>
      <c r="L4" s="83" t="s">
        <v>98</v>
      </c>
    </row>
    <row r="5" spans="1:13" ht="42" customHeight="1" x14ac:dyDescent="0.3">
      <c r="A5" s="84"/>
      <c r="B5" s="84"/>
      <c r="C5" s="84"/>
      <c r="D5" s="84"/>
      <c r="E5" s="84"/>
      <c r="F5" s="84"/>
      <c r="G5" s="84"/>
      <c r="H5" s="34"/>
      <c r="I5" s="29"/>
      <c r="J5" s="34"/>
      <c r="K5" s="84"/>
      <c r="L5" s="83"/>
    </row>
    <row r="6" spans="1:13" ht="18.75" customHeight="1" x14ac:dyDescent="0.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5</v>
      </c>
      <c r="G6" s="40">
        <v>6</v>
      </c>
      <c r="H6" s="34"/>
      <c r="I6" s="29"/>
      <c r="J6" s="34"/>
      <c r="K6" s="75">
        <v>6</v>
      </c>
      <c r="L6" s="41">
        <v>7</v>
      </c>
    </row>
    <row r="7" spans="1:13" ht="18.75" customHeight="1" x14ac:dyDescent="0.3">
      <c r="A7" s="35">
        <v>1</v>
      </c>
      <c r="B7" s="38" t="s">
        <v>1</v>
      </c>
      <c r="C7" s="72">
        <v>1</v>
      </c>
      <c r="D7" s="35">
        <v>1</v>
      </c>
      <c r="E7" s="35">
        <f>C7*D7</f>
        <v>1</v>
      </c>
      <c r="F7" s="36">
        <v>210000</v>
      </c>
      <c r="G7" s="36">
        <f>F7*C7*D7</f>
        <v>210000</v>
      </c>
      <c r="H7" s="36">
        <v>0.08</v>
      </c>
      <c r="I7" s="59">
        <f>K7-F7</f>
        <v>16800</v>
      </c>
      <c r="J7" s="36">
        <f>F7*H7</f>
        <v>16800</v>
      </c>
      <c r="K7" s="36">
        <f>F7*H7+F7</f>
        <v>226800</v>
      </c>
      <c r="L7" s="36">
        <f>E7*K7</f>
        <v>226800</v>
      </c>
      <c r="M7" s="28"/>
    </row>
    <row r="8" spans="1:13" ht="18.75" customHeight="1" x14ac:dyDescent="0.3">
      <c r="A8" s="35">
        <v>2</v>
      </c>
      <c r="B8" s="38" t="s">
        <v>7</v>
      </c>
      <c r="C8" s="72">
        <v>1</v>
      </c>
      <c r="D8" s="35">
        <v>1</v>
      </c>
      <c r="E8" s="35">
        <f t="shared" ref="E8:E9" si="0">C8*D8</f>
        <v>1</v>
      </c>
      <c r="F8" s="36">
        <v>135000</v>
      </c>
      <c r="G8" s="36">
        <f t="shared" ref="G8:G25" si="1">F8*C8*D8</f>
        <v>135000</v>
      </c>
      <c r="H8" s="36">
        <v>0.08</v>
      </c>
      <c r="I8" s="59">
        <f t="shared" ref="I8:I76" si="2">K8-F8</f>
        <v>10800</v>
      </c>
      <c r="J8" s="36">
        <f>F8*H8</f>
        <v>10800</v>
      </c>
      <c r="K8" s="36">
        <f t="shared" ref="K8:K11" si="3">F8*H8+F8</f>
        <v>145800</v>
      </c>
      <c r="L8" s="36">
        <f t="shared" ref="L8:L25" si="4">E8*K8</f>
        <v>145800</v>
      </c>
      <c r="M8" s="28"/>
    </row>
    <row r="9" spans="1:13" ht="18.75" customHeight="1" x14ac:dyDescent="0.3">
      <c r="A9" s="35">
        <v>3</v>
      </c>
      <c r="B9" s="38" t="s">
        <v>2</v>
      </c>
      <c r="C9" s="72">
        <v>1</v>
      </c>
      <c r="D9" s="35">
        <v>1</v>
      </c>
      <c r="E9" s="35">
        <f t="shared" si="0"/>
        <v>1</v>
      </c>
      <c r="F9" s="36">
        <v>101275</v>
      </c>
      <c r="G9" s="36">
        <f t="shared" si="1"/>
        <v>101275</v>
      </c>
      <c r="H9" s="36">
        <v>0.08</v>
      </c>
      <c r="I9" s="59">
        <f t="shared" si="2"/>
        <v>12725</v>
      </c>
      <c r="J9" s="36">
        <f>F9*H9</f>
        <v>8102</v>
      </c>
      <c r="K9" s="36">
        <v>114000</v>
      </c>
      <c r="L9" s="36">
        <f t="shared" si="4"/>
        <v>114000</v>
      </c>
      <c r="M9" s="28"/>
    </row>
    <row r="10" spans="1:13" s="4" customFormat="1" ht="18.75" customHeight="1" x14ac:dyDescent="0.3">
      <c r="A10" s="41"/>
      <c r="B10" s="42" t="s">
        <v>8</v>
      </c>
      <c r="C10" s="44"/>
      <c r="D10" s="41"/>
      <c r="E10" s="41"/>
      <c r="F10" s="36"/>
      <c r="G10" s="36"/>
      <c r="H10" s="36"/>
      <c r="I10" s="59">
        <f t="shared" si="2"/>
        <v>0</v>
      </c>
      <c r="J10" s="36"/>
      <c r="K10" s="36">
        <f t="shared" si="3"/>
        <v>0</v>
      </c>
      <c r="L10" s="36">
        <f t="shared" si="4"/>
        <v>0</v>
      </c>
      <c r="M10" s="28"/>
    </row>
    <row r="11" spans="1:13" ht="32.25" customHeight="1" x14ac:dyDescent="0.3">
      <c r="A11" s="35">
        <v>4</v>
      </c>
      <c r="B11" s="38" t="s">
        <v>9</v>
      </c>
      <c r="C11" s="72">
        <v>1</v>
      </c>
      <c r="D11" s="35">
        <v>1</v>
      </c>
      <c r="E11" s="35">
        <f>C11*D11</f>
        <v>1</v>
      </c>
      <c r="F11" s="36">
        <v>115000</v>
      </c>
      <c r="G11" s="36">
        <f t="shared" si="1"/>
        <v>115000</v>
      </c>
      <c r="H11" s="36">
        <v>0.08</v>
      </c>
      <c r="I11" s="59">
        <f t="shared" si="2"/>
        <v>9200</v>
      </c>
      <c r="J11" s="36">
        <f>F11*H11</f>
        <v>9200</v>
      </c>
      <c r="K11" s="36">
        <f t="shared" si="3"/>
        <v>124200</v>
      </c>
      <c r="L11" s="36">
        <f t="shared" si="4"/>
        <v>124200</v>
      </c>
      <c r="M11" s="28"/>
    </row>
    <row r="12" spans="1:13" ht="18" customHeight="1" x14ac:dyDescent="0.3">
      <c r="A12" s="35">
        <v>5</v>
      </c>
      <c r="B12" s="37" t="s">
        <v>10</v>
      </c>
      <c r="C12" s="72">
        <v>10</v>
      </c>
      <c r="D12" s="35">
        <v>0.625</v>
      </c>
      <c r="E12" s="35">
        <f t="shared" ref="E12:E25" si="5">C12*D12</f>
        <v>6.25</v>
      </c>
      <c r="F12" s="36">
        <v>96275</v>
      </c>
      <c r="G12" s="36">
        <f t="shared" si="1"/>
        <v>601718.75</v>
      </c>
      <c r="H12" s="36">
        <v>0.08</v>
      </c>
      <c r="I12" s="59">
        <f t="shared" si="2"/>
        <v>13725</v>
      </c>
      <c r="J12" s="36">
        <f t="shared" ref="J12:J13" si="6">F12*H12</f>
        <v>7702</v>
      </c>
      <c r="K12" s="36">
        <v>110000</v>
      </c>
      <c r="L12" s="36">
        <f t="shared" si="4"/>
        <v>687500</v>
      </c>
      <c r="M12" s="28"/>
    </row>
    <row r="13" spans="1:13" ht="18" customHeight="1" x14ac:dyDescent="0.3">
      <c r="A13" s="35">
        <v>6</v>
      </c>
      <c r="B13" s="37" t="s">
        <v>21</v>
      </c>
      <c r="C13" s="72">
        <v>1</v>
      </c>
      <c r="D13" s="35">
        <v>0.75</v>
      </c>
      <c r="E13" s="35">
        <f t="shared" si="5"/>
        <v>0.75</v>
      </c>
      <c r="F13" s="36">
        <f>5000+88312</f>
        <v>93312</v>
      </c>
      <c r="G13" s="36">
        <f t="shared" si="1"/>
        <v>69984</v>
      </c>
      <c r="H13" s="36">
        <v>0.08</v>
      </c>
      <c r="I13" s="59">
        <f t="shared" si="2"/>
        <v>12688</v>
      </c>
      <c r="J13" s="36">
        <f t="shared" si="6"/>
        <v>7464.96</v>
      </c>
      <c r="K13" s="36">
        <v>106000</v>
      </c>
      <c r="L13" s="36">
        <f t="shared" si="4"/>
        <v>79500</v>
      </c>
      <c r="M13" s="28"/>
    </row>
    <row r="14" spans="1:13" ht="18" customHeight="1" x14ac:dyDescent="0.3">
      <c r="A14" s="35">
        <v>7</v>
      </c>
      <c r="B14" s="38" t="s">
        <v>11</v>
      </c>
      <c r="C14" s="72">
        <v>1</v>
      </c>
      <c r="D14" s="35">
        <v>1</v>
      </c>
      <c r="E14" s="35">
        <f t="shared" si="5"/>
        <v>1</v>
      </c>
      <c r="F14" s="36">
        <v>88312</v>
      </c>
      <c r="G14" s="36">
        <f t="shared" si="1"/>
        <v>88312</v>
      </c>
      <c r="H14" s="36">
        <v>8725</v>
      </c>
      <c r="I14" s="59">
        <f t="shared" si="2"/>
        <v>15688</v>
      </c>
      <c r="J14" s="36"/>
      <c r="K14" s="36">
        <v>104000</v>
      </c>
      <c r="L14" s="36">
        <f t="shared" si="4"/>
        <v>104000</v>
      </c>
      <c r="M14" s="28"/>
    </row>
    <row r="15" spans="1:13" ht="18" customHeight="1" x14ac:dyDescent="0.3">
      <c r="A15" s="35">
        <v>8</v>
      </c>
      <c r="B15" s="38" t="s">
        <v>12</v>
      </c>
      <c r="C15" s="72">
        <v>1</v>
      </c>
      <c r="D15" s="35">
        <v>1</v>
      </c>
      <c r="E15" s="35">
        <f t="shared" si="5"/>
        <v>1</v>
      </c>
      <c r="F15" s="36">
        <v>91275</v>
      </c>
      <c r="G15" s="36">
        <f t="shared" si="1"/>
        <v>91275</v>
      </c>
      <c r="H15" s="36">
        <v>8725</v>
      </c>
      <c r="I15" s="59">
        <f t="shared" si="2"/>
        <v>12725</v>
      </c>
      <c r="J15" s="36"/>
      <c r="K15" s="36">
        <v>104000</v>
      </c>
      <c r="L15" s="36">
        <f t="shared" si="4"/>
        <v>104000</v>
      </c>
      <c r="M15" s="28"/>
    </row>
    <row r="16" spans="1:13" ht="18" customHeight="1" x14ac:dyDescent="0.3">
      <c r="A16" s="35">
        <v>9</v>
      </c>
      <c r="B16" s="37" t="s">
        <v>13</v>
      </c>
      <c r="C16" s="72">
        <v>5</v>
      </c>
      <c r="D16" s="35">
        <v>1</v>
      </c>
      <c r="E16" s="35">
        <f t="shared" si="5"/>
        <v>5</v>
      </c>
      <c r="F16" s="36">
        <v>94275</v>
      </c>
      <c r="G16" s="36">
        <f t="shared" si="1"/>
        <v>471375</v>
      </c>
      <c r="H16" s="36">
        <v>0.08</v>
      </c>
      <c r="I16" s="59">
        <f t="shared" si="2"/>
        <v>11725</v>
      </c>
      <c r="J16" s="36">
        <f>F16*H16</f>
        <v>7542</v>
      </c>
      <c r="K16" s="36">
        <v>106000</v>
      </c>
      <c r="L16" s="36">
        <f t="shared" si="4"/>
        <v>530000</v>
      </c>
      <c r="M16" s="28"/>
    </row>
    <row r="17" spans="1:15" ht="18" customHeight="1" x14ac:dyDescent="0.3">
      <c r="A17" s="35">
        <v>10</v>
      </c>
      <c r="B17" s="37" t="s">
        <v>14</v>
      </c>
      <c r="C17" s="72">
        <v>1</v>
      </c>
      <c r="D17" s="35">
        <v>1.25</v>
      </c>
      <c r="E17" s="35">
        <f t="shared" si="5"/>
        <v>1.25</v>
      </c>
      <c r="F17" s="36">
        <f>91275+5000</f>
        <v>96275</v>
      </c>
      <c r="G17" s="36">
        <f t="shared" si="1"/>
        <v>120343.75</v>
      </c>
      <c r="H17" s="36">
        <v>0.08</v>
      </c>
      <c r="I17" s="59">
        <f t="shared" si="2"/>
        <v>13725</v>
      </c>
      <c r="J17" s="36">
        <f t="shared" ref="J17:J18" si="7">F17*H17</f>
        <v>7702</v>
      </c>
      <c r="K17" s="36">
        <v>110000</v>
      </c>
      <c r="L17" s="36">
        <f t="shared" si="4"/>
        <v>137500</v>
      </c>
      <c r="M17" s="28"/>
    </row>
    <row r="18" spans="1:15" ht="18" customHeight="1" x14ac:dyDescent="0.3">
      <c r="A18" s="35">
        <v>11</v>
      </c>
      <c r="B18" s="37" t="s">
        <v>15</v>
      </c>
      <c r="C18" s="72">
        <v>1</v>
      </c>
      <c r="D18" s="35">
        <v>1</v>
      </c>
      <c r="E18" s="35">
        <f t="shared" si="5"/>
        <v>1</v>
      </c>
      <c r="F18" s="36">
        <f>88312+5000</f>
        <v>93312</v>
      </c>
      <c r="G18" s="36">
        <f t="shared" si="1"/>
        <v>93312</v>
      </c>
      <c r="H18" s="36">
        <v>0.08</v>
      </c>
      <c r="I18" s="59">
        <f t="shared" si="2"/>
        <v>16688</v>
      </c>
      <c r="J18" s="36">
        <f t="shared" si="7"/>
        <v>7464.96</v>
      </c>
      <c r="K18" s="36">
        <v>110000</v>
      </c>
      <c r="L18" s="36">
        <f t="shared" si="4"/>
        <v>110000</v>
      </c>
    </row>
    <row r="19" spans="1:15" ht="18" customHeight="1" x14ac:dyDescent="0.3">
      <c r="A19" s="35">
        <v>12</v>
      </c>
      <c r="B19" s="37" t="s">
        <v>16</v>
      </c>
      <c r="C19" s="72">
        <v>1</v>
      </c>
      <c r="D19" s="35">
        <v>1</v>
      </c>
      <c r="E19" s="35">
        <f t="shared" si="5"/>
        <v>1</v>
      </c>
      <c r="F19" s="36">
        <v>91275</v>
      </c>
      <c r="G19" s="36">
        <f t="shared" si="1"/>
        <v>91275</v>
      </c>
      <c r="H19" s="36">
        <v>8725</v>
      </c>
      <c r="I19" s="59">
        <f t="shared" si="2"/>
        <v>18725</v>
      </c>
      <c r="J19" s="36"/>
      <c r="K19" s="36">
        <v>110000</v>
      </c>
      <c r="L19" s="36">
        <f t="shared" si="4"/>
        <v>110000</v>
      </c>
    </row>
    <row r="20" spans="1:15" ht="18" customHeight="1" x14ac:dyDescent="0.3">
      <c r="A20" s="35">
        <v>13</v>
      </c>
      <c r="B20" s="38" t="s">
        <v>3</v>
      </c>
      <c r="C20" s="72">
        <v>1</v>
      </c>
      <c r="D20" s="35">
        <v>1</v>
      </c>
      <c r="E20" s="35">
        <f t="shared" si="5"/>
        <v>1</v>
      </c>
      <c r="F20" s="36">
        <v>108312</v>
      </c>
      <c r="G20" s="36">
        <f t="shared" si="1"/>
        <v>108312</v>
      </c>
      <c r="H20" s="36">
        <v>0.08</v>
      </c>
      <c r="I20" s="59">
        <f t="shared" si="2"/>
        <v>11688</v>
      </c>
      <c r="J20" s="36">
        <f>F20*H20</f>
        <v>8664.9600000000009</v>
      </c>
      <c r="K20" s="36">
        <v>120000</v>
      </c>
      <c r="L20" s="36">
        <f t="shared" si="4"/>
        <v>120000</v>
      </c>
    </row>
    <row r="21" spans="1:15" ht="18" customHeight="1" x14ac:dyDescent="0.3">
      <c r="A21" s="35">
        <v>14</v>
      </c>
      <c r="B21" s="38" t="s">
        <v>17</v>
      </c>
      <c r="C21" s="72">
        <v>1</v>
      </c>
      <c r="D21" s="35">
        <v>1</v>
      </c>
      <c r="E21" s="35">
        <f t="shared" si="5"/>
        <v>1</v>
      </c>
      <c r="F21" s="36">
        <v>91275</v>
      </c>
      <c r="G21" s="36">
        <f t="shared" si="1"/>
        <v>91275</v>
      </c>
      <c r="H21" s="36">
        <v>8725</v>
      </c>
      <c r="I21" s="59">
        <f t="shared" si="2"/>
        <v>12725</v>
      </c>
      <c r="J21" s="36"/>
      <c r="K21" s="36">
        <v>104000</v>
      </c>
      <c r="L21" s="36">
        <f t="shared" si="4"/>
        <v>104000</v>
      </c>
    </row>
    <row r="22" spans="1:15" ht="18" customHeight="1" x14ac:dyDescent="0.3">
      <c r="A22" s="35">
        <v>15</v>
      </c>
      <c r="B22" s="38" t="s">
        <v>22</v>
      </c>
      <c r="C22" s="72">
        <v>1</v>
      </c>
      <c r="D22" s="35">
        <v>1</v>
      </c>
      <c r="E22" s="35">
        <f t="shared" si="5"/>
        <v>1</v>
      </c>
      <c r="F22" s="36">
        <v>91275</v>
      </c>
      <c r="G22" s="36">
        <f t="shared" si="1"/>
        <v>91275</v>
      </c>
      <c r="H22" s="36">
        <v>8725</v>
      </c>
      <c r="I22" s="59">
        <f t="shared" si="2"/>
        <v>12725</v>
      </c>
      <c r="J22" s="36"/>
      <c r="K22" s="36">
        <v>104000</v>
      </c>
      <c r="L22" s="36">
        <f t="shared" si="4"/>
        <v>104000</v>
      </c>
    </row>
    <row r="23" spans="1:15" ht="18" customHeight="1" x14ac:dyDescent="0.3">
      <c r="A23" s="35">
        <v>16</v>
      </c>
      <c r="B23" s="37" t="s">
        <v>18</v>
      </c>
      <c r="C23" s="72">
        <v>1</v>
      </c>
      <c r="D23" s="35">
        <v>0.25</v>
      </c>
      <c r="E23" s="35">
        <f t="shared" si="5"/>
        <v>0.25</v>
      </c>
      <c r="F23" s="36">
        <v>88312</v>
      </c>
      <c r="G23" s="36">
        <f t="shared" si="1"/>
        <v>22078</v>
      </c>
      <c r="H23" s="36">
        <v>8725</v>
      </c>
      <c r="I23" s="59">
        <f t="shared" si="2"/>
        <v>15688</v>
      </c>
      <c r="J23" s="36"/>
      <c r="K23" s="36">
        <v>104000</v>
      </c>
      <c r="L23" s="36">
        <f t="shared" si="4"/>
        <v>26000</v>
      </c>
    </row>
    <row r="24" spans="1:15" ht="18" customHeight="1" x14ac:dyDescent="0.3">
      <c r="A24" s="35">
        <v>17</v>
      </c>
      <c r="B24" s="37" t="s">
        <v>19</v>
      </c>
      <c r="C24" s="72">
        <v>1</v>
      </c>
      <c r="D24" s="35">
        <v>1</v>
      </c>
      <c r="E24" s="35">
        <f t="shared" si="5"/>
        <v>1</v>
      </c>
      <c r="F24" s="36">
        <v>88312</v>
      </c>
      <c r="G24" s="36">
        <f t="shared" si="1"/>
        <v>88312</v>
      </c>
      <c r="H24" s="36">
        <v>8725</v>
      </c>
      <c r="I24" s="59">
        <f t="shared" si="2"/>
        <v>15688</v>
      </c>
      <c r="J24" s="36"/>
      <c r="K24" s="36">
        <v>104000</v>
      </c>
      <c r="L24" s="36">
        <f t="shared" si="4"/>
        <v>104000</v>
      </c>
    </row>
    <row r="25" spans="1:15" ht="18" customHeight="1" x14ac:dyDescent="0.3">
      <c r="A25" s="35">
        <v>18</v>
      </c>
      <c r="B25" s="37" t="s">
        <v>5</v>
      </c>
      <c r="C25" s="72">
        <v>1</v>
      </c>
      <c r="D25" s="35">
        <v>1</v>
      </c>
      <c r="E25" s="35">
        <f t="shared" si="5"/>
        <v>1</v>
      </c>
      <c r="F25" s="36">
        <v>88312</v>
      </c>
      <c r="G25" s="36">
        <f t="shared" si="1"/>
        <v>88312</v>
      </c>
      <c r="H25" s="36">
        <v>8725</v>
      </c>
      <c r="I25" s="59">
        <f t="shared" si="2"/>
        <v>15688</v>
      </c>
      <c r="J25" s="36"/>
      <c r="K25" s="36">
        <v>104000</v>
      </c>
      <c r="L25" s="36">
        <f t="shared" si="4"/>
        <v>104000</v>
      </c>
    </row>
    <row r="26" spans="1:15" s="5" customFormat="1" ht="21.75" customHeight="1" x14ac:dyDescent="0.3">
      <c r="A26" s="85" t="s">
        <v>23</v>
      </c>
      <c r="B26" s="85"/>
      <c r="C26" s="76">
        <f>SUM(C7:C25)</f>
        <v>31</v>
      </c>
      <c r="D26" s="76"/>
      <c r="E26" s="76">
        <f>SUM(E7:E25)</f>
        <v>26.5</v>
      </c>
      <c r="F26" s="36"/>
      <c r="G26" s="39">
        <f>SUM(G7:G25)</f>
        <v>2678434.5</v>
      </c>
      <c r="H26" s="36"/>
      <c r="I26" s="59">
        <f t="shared" si="2"/>
        <v>0</v>
      </c>
      <c r="J26" s="36"/>
      <c r="K26" s="36"/>
      <c r="L26" s="39">
        <f>SUM(L7:L25)</f>
        <v>3035300</v>
      </c>
    </row>
    <row r="27" spans="1:15" s="4" customFormat="1" ht="21" customHeight="1" x14ac:dyDescent="0.3">
      <c r="A27" s="41"/>
      <c r="B27" s="43" t="s">
        <v>24</v>
      </c>
      <c r="C27" s="44"/>
      <c r="D27" s="41"/>
      <c r="E27" s="41"/>
      <c r="F27" s="36"/>
      <c r="G27" s="36"/>
      <c r="H27" s="36"/>
      <c r="I27" s="59">
        <f t="shared" si="2"/>
        <v>0</v>
      </c>
      <c r="J27" s="36"/>
      <c r="K27" s="36"/>
      <c r="L27" s="61"/>
    </row>
    <row r="28" spans="1:15" ht="31.5" customHeight="1" x14ac:dyDescent="0.3">
      <c r="A28" s="35">
        <v>19</v>
      </c>
      <c r="B28" s="38" t="s">
        <v>9</v>
      </c>
      <c r="C28" s="72">
        <v>1</v>
      </c>
      <c r="D28" s="35">
        <v>0.5</v>
      </c>
      <c r="E28" s="35">
        <f>C28*D28</f>
        <v>0.5</v>
      </c>
      <c r="F28" s="36">
        <v>115000</v>
      </c>
      <c r="G28" s="36">
        <f>F28*D28*C28</f>
        <v>57500</v>
      </c>
      <c r="H28" s="36">
        <v>0.08</v>
      </c>
      <c r="I28" s="59">
        <f t="shared" si="2"/>
        <v>9200</v>
      </c>
      <c r="J28" s="36">
        <f>F28*H28</f>
        <v>9200</v>
      </c>
      <c r="K28" s="36">
        <f>F28*H28+F28</f>
        <v>124200</v>
      </c>
      <c r="L28" s="36">
        <f>E28*K28</f>
        <v>62100</v>
      </c>
      <c r="N28" s="28"/>
      <c r="O28" s="28"/>
    </row>
    <row r="29" spans="1:15" ht="19.5" customHeight="1" x14ac:dyDescent="0.3">
      <c r="A29" s="35">
        <v>20</v>
      </c>
      <c r="B29" s="37" t="s">
        <v>10</v>
      </c>
      <c r="C29" s="72">
        <v>2</v>
      </c>
      <c r="D29" s="35">
        <v>0.56000000000000005</v>
      </c>
      <c r="E29" s="35">
        <f t="shared" ref="E29:E34" si="8">C29*D29</f>
        <v>1.1200000000000001</v>
      </c>
      <c r="F29" s="36">
        <v>96275</v>
      </c>
      <c r="G29" s="36">
        <f t="shared" ref="G29:G74" si="9">F29*D29*C29</f>
        <v>107828.00000000001</v>
      </c>
      <c r="H29" s="36">
        <v>0.08</v>
      </c>
      <c r="I29" s="59">
        <f t="shared" si="2"/>
        <v>13725</v>
      </c>
      <c r="J29" s="36">
        <f>F29*H29</f>
        <v>7702</v>
      </c>
      <c r="K29" s="36">
        <v>110000</v>
      </c>
      <c r="L29" s="36">
        <f t="shared" ref="L29:L34" si="10">E29*K29</f>
        <v>123200.00000000001</v>
      </c>
    </row>
    <row r="30" spans="1:15" ht="19.5" customHeight="1" x14ac:dyDescent="0.3">
      <c r="A30" s="35">
        <v>21</v>
      </c>
      <c r="B30" s="38" t="s">
        <v>11</v>
      </c>
      <c r="C30" s="72">
        <v>1</v>
      </c>
      <c r="D30" s="35">
        <v>0.75</v>
      </c>
      <c r="E30" s="35">
        <f t="shared" si="8"/>
        <v>0.75</v>
      </c>
      <c r="F30" s="36">
        <v>91275</v>
      </c>
      <c r="G30" s="36">
        <f t="shared" si="9"/>
        <v>68456.25</v>
      </c>
      <c r="H30" s="36">
        <v>8725</v>
      </c>
      <c r="I30" s="59">
        <f t="shared" si="2"/>
        <v>12725</v>
      </c>
      <c r="J30" s="36"/>
      <c r="K30" s="36">
        <v>104000</v>
      </c>
      <c r="L30" s="36">
        <f t="shared" si="10"/>
        <v>78000</v>
      </c>
    </row>
    <row r="31" spans="1:15" ht="19.5" customHeight="1" x14ac:dyDescent="0.3">
      <c r="A31" s="35">
        <v>22</v>
      </c>
      <c r="B31" s="37" t="s">
        <v>13</v>
      </c>
      <c r="C31" s="72">
        <v>1</v>
      </c>
      <c r="D31" s="35">
        <v>1</v>
      </c>
      <c r="E31" s="35">
        <f t="shared" si="8"/>
        <v>1</v>
      </c>
      <c r="F31" s="36">
        <v>94275</v>
      </c>
      <c r="G31" s="36">
        <f t="shared" si="9"/>
        <v>94275</v>
      </c>
      <c r="H31" s="36">
        <v>0.08</v>
      </c>
      <c r="I31" s="59">
        <f t="shared" si="2"/>
        <v>11725</v>
      </c>
      <c r="J31" s="36">
        <f>F31*H31</f>
        <v>7542</v>
      </c>
      <c r="K31" s="36">
        <v>106000</v>
      </c>
      <c r="L31" s="36">
        <f t="shared" si="10"/>
        <v>106000</v>
      </c>
    </row>
    <row r="32" spans="1:15" ht="19.5" customHeight="1" x14ac:dyDescent="0.3">
      <c r="A32" s="35">
        <v>23</v>
      </c>
      <c r="B32" s="38" t="s">
        <v>17</v>
      </c>
      <c r="C32" s="72">
        <v>1</v>
      </c>
      <c r="D32" s="35">
        <v>0.5</v>
      </c>
      <c r="E32" s="35">
        <f t="shared" si="8"/>
        <v>0.5</v>
      </c>
      <c r="F32" s="36">
        <v>91275</v>
      </c>
      <c r="G32" s="36">
        <f t="shared" si="9"/>
        <v>45637.5</v>
      </c>
      <c r="H32" s="36">
        <v>8725</v>
      </c>
      <c r="I32" s="59">
        <f t="shared" si="2"/>
        <v>12725</v>
      </c>
      <c r="J32" s="36"/>
      <c r="K32" s="36">
        <v>104000</v>
      </c>
      <c r="L32" s="36">
        <f t="shared" si="10"/>
        <v>52000</v>
      </c>
    </row>
    <row r="33" spans="1:12" ht="19.5" customHeight="1" x14ac:dyDescent="0.3">
      <c r="A33" s="35">
        <v>24</v>
      </c>
      <c r="B33" s="38" t="s">
        <v>4</v>
      </c>
      <c r="C33" s="72">
        <v>1</v>
      </c>
      <c r="D33" s="35">
        <v>0.5</v>
      </c>
      <c r="E33" s="35">
        <f t="shared" si="8"/>
        <v>0.5</v>
      </c>
      <c r="F33" s="36">
        <v>91275</v>
      </c>
      <c r="G33" s="36">
        <f t="shared" si="9"/>
        <v>45637.5</v>
      </c>
      <c r="H33" s="36">
        <v>8725</v>
      </c>
      <c r="I33" s="59">
        <f t="shared" si="2"/>
        <v>12725</v>
      </c>
      <c r="J33" s="36"/>
      <c r="K33" s="36">
        <v>104000</v>
      </c>
      <c r="L33" s="36">
        <f t="shared" si="10"/>
        <v>52000</v>
      </c>
    </row>
    <row r="34" spans="1:12" ht="19.5" customHeight="1" x14ac:dyDescent="0.3">
      <c r="A34" s="35">
        <v>25</v>
      </c>
      <c r="B34" s="37" t="s">
        <v>16</v>
      </c>
      <c r="C34" s="72">
        <v>1</v>
      </c>
      <c r="D34" s="35">
        <v>0.5</v>
      </c>
      <c r="E34" s="35">
        <f t="shared" si="8"/>
        <v>0.5</v>
      </c>
      <c r="F34" s="36">
        <v>91275</v>
      </c>
      <c r="G34" s="36">
        <f t="shared" si="9"/>
        <v>45637.5</v>
      </c>
      <c r="H34" s="36">
        <v>8725</v>
      </c>
      <c r="I34" s="59">
        <f t="shared" si="2"/>
        <v>12725</v>
      </c>
      <c r="J34" s="36"/>
      <c r="K34" s="36">
        <v>104000</v>
      </c>
      <c r="L34" s="36">
        <f t="shared" si="10"/>
        <v>52000</v>
      </c>
    </row>
    <row r="35" spans="1:12" s="5" customFormat="1" ht="19.5" customHeight="1" x14ac:dyDescent="0.3">
      <c r="A35" s="85" t="s">
        <v>25</v>
      </c>
      <c r="B35" s="85"/>
      <c r="C35" s="76">
        <f>SUM(C28:C34)</f>
        <v>8</v>
      </c>
      <c r="D35" s="9"/>
      <c r="E35" s="9">
        <f>SUM(E28:E34)</f>
        <v>4.87</v>
      </c>
      <c r="F35" s="36"/>
      <c r="G35" s="39">
        <f>SUM(G28:G34)</f>
        <v>464971.75</v>
      </c>
      <c r="H35" s="36"/>
      <c r="I35" s="59">
        <f t="shared" si="2"/>
        <v>0</v>
      </c>
      <c r="J35" s="36"/>
      <c r="K35" s="36"/>
      <c r="L35" s="39">
        <f>SUM(L28:L34)</f>
        <v>525300</v>
      </c>
    </row>
    <row r="36" spans="1:12" s="4" customFormat="1" ht="24" customHeight="1" x14ac:dyDescent="0.3">
      <c r="A36" s="41"/>
      <c r="B36" s="43" t="s">
        <v>26</v>
      </c>
      <c r="C36" s="44"/>
      <c r="D36" s="41"/>
      <c r="E36" s="41"/>
      <c r="F36" s="36"/>
      <c r="G36" s="36"/>
      <c r="H36" s="36"/>
      <c r="I36" s="59">
        <f t="shared" si="2"/>
        <v>0</v>
      </c>
      <c r="J36" s="36"/>
      <c r="K36" s="36"/>
      <c r="L36" s="61"/>
    </row>
    <row r="37" spans="1:12" ht="30.75" customHeight="1" x14ac:dyDescent="0.3">
      <c r="A37" s="35">
        <v>26</v>
      </c>
      <c r="B37" s="38" t="s">
        <v>9</v>
      </c>
      <c r="C37" s="72">
        <v>1</v>
      </c>
      <c r="D37" s="35">
        <v>0.5</v>
      </c>
      <c r="E37" s="35">
        <f>C37*D37</f>
        <v>0.5</v>
      </c>
      <c r="F37" s="36">
        <v>115000</v>
      </c>
      <c r="G37" s="36">
        <f t="shared" si="9"/>
        <v>57500</v>
      </c>
      <c r="H37" s="36">
        <v>0.08</v>
      </c>
      <c r="I37" s="59">
        <f t="shared" si="2"/>
        <v>9200</v>
      </c>
      <c r="J37" s="36">
        <f>F37*H37</f>
        <v>9200</v>
      </c>
      <c r="K37" s="36">
        <f>F37*H37+F37</f>
        <v>124200</v>
      </c>
      <c r="L37" s="36">
        <f>E37*K37</f>
        <v>62100</v>
      </c>
    </row>
    <row r="38" spans="1:12" x14ac:dyDescent="0.3">
      <c r="A38" s="35">
        <v>27</v>
      </c>
      <c r="B38" s="37" t="s">
        <v>10</v>
      </c>
      <c r="C38" s="72">
        <v>2</v>
      </c>
      <c r="D38" s="35">
        <v>0.56000000000000005</v>
      </c>
      <c r="E38" s="35">
        <f t="shared" ref="E38:E42" si="11">C38*D38</f>
        <v>1.1200000000000001</v>
      </c>
      <c r="F38" s="36">
        <v>96275</v>
      </c>
      <c r="G38" s="36">
        <f t="shared" si="9"/>
        <v>107828.00000000001</v>
      </c>
      <c r="H38" s="36">
        <v>0.08</v>
      </c>
      <c r="I38" s="59">
        <f t="shared" si="2"/>
        <v>13725</v>
      </c>
      <c r="J38" s="36">
        <f>F38*H38</f>
        <v>7702</v>
      </c>
      <c r="K38" s="36">
        <v>110000</v>
      </c>
      <c r="L38" s="36">
        <f t="shared" ref="L38:L42" si="12">E38*K38</f>
        <v>123200.00000000001</v>
      </c>
    </row>
    <row r="39" spans="1:12" x14ac:dyDescent="0.3">
      <c r="A39" s="35">
        <v>28</v>
      </c>
      <c r="B39" s="38" t="s">
        <v>11</v>
      </c>
      <c r="C39" s="72">
        <v>1</v>
      </c>
      <c r="D39" s="35">
        <v>0.5</v>
      </c>
      <c r="E39" s="35">
        <f t="shared" si="11"/>
        <v>0.5</v>
      </c>
      <c r="F39" s="36">
        <v>88312</v>
      </c>
      <c r="G39" s="36">
        <f t="shared" si="9"/>
        <v>44156</v>
      </c>
      <c r="H39" s="36">
        <v>8725</v>
      </c>
      <c r="I39" s="59">
        <f t="shared" si="2"/>
        <v>15688</v>
      </c>
      <c r="J39" s="36"/>
      <c r="K39" s="36">
        <v>104000</v>
      </c>
      <c r="L39" s="36">
        <f t="shared" si="12"/>
        <v>52000</v>
      </c>
    </row>
    <row r="40" spans="1:12" x14ac:dyDescent="0.3">
      <c r="A40" s="35">
        <v>29</v>
      </c>
      <c r="B40" s="37" t="s">
        <v>13</v>
      </c>
      <c r="C40" s="72">
        <v>1</v>
      </c>
      <c r="D40" s="35">
        <v>1</v>
      </c>
      <c r="E40" s="35">
        <f t="shared" si="11"/>
        <v>1</v>
      </c>
      <c r="F40" s="36">
        <v>94275</v>
      </c>
      <c r="G40" s="36">
        <f t="shared" si="9"/>
        <v>94275</v>
      </c>
      <c r="H40" s="36">
        <v>0.08</v>
      </c>
      <c r="I40" s="59">
        <f t="shared" si="2"/>
        <v>11725</v>
      </c>
      <c r="J40" s="36">
        <f>F40*H40</f>
        <v>7542</v>
      </c>
      <c r="K40" s="36">
        <v>106000</v>
      </c>
      <c r="L40" s="36">
        <f t="shared" si="12"/>
        <v>106000</v>
      </c>
    </row>
    <row r="41" spans="1:12" x14ac:dyDescent="0.3">
      <c r="A41" s="35">
        <v>30</v>
      </c>
      <c r="B41" s="38" t="s">
        <v>17</v>
      </c>
      <c r="C41" s="72">
        <v>1</v>
      </c>
      <c r="D41" s="35">
        <v>0.5</v>
      </c>
      <c r="E41" s="35">
        <f t="shared" si="11"/>
        <v>0.5</v>
      </c>
      <c r="F41" s="36">
        <v>91275</v>
      </c>
      <c r="G41" s="36">
        <f t="shared" si="9"/>
        <v>45637.5</v>
      </c>
      <c r="H41" s="36">
        <v>8725</v>
      </c>
      <c r="I41" s="59">
        <f t="shared" si="2"/>
        <v>12725</v>
      </c>
      <c r="J41" s="36"/>
      <c r="K41" s="36">
        <v>104000</v>
      </c>
      <c r="L41" s="36">
        <f t="shared" si="12"/>
        <v>52000</v>
      </c>
    </row>
    <row r="42" spans="1:12" x14ac:dyDescent="0.3">
      <c r="A42" s="35">
        <v>31</v>
      </c>
      <c r="B42" s="37" t="s">
        <v>4</v>
      </c>
      <c r="C42" s="72">
        <v>1</v>
      </c>
      <c r="D42" s="35">
        <v>0.5</v>
      </c>
      <c r="E42" s="35">
        <f t="shared" si="11"/>
        <v>0.5</v>
      </c>
      <c r="F42" s="36">
        <v>91275</v>
      </c>
      <c r="G42" s="36">
        <f t="shared" si="9"/>
        <v>45637.5</v>
      </c>
      <c r="H42" s="36">
        <v>8725</v>
      </c>
      <c r="I42" s="59">
        <f t="shared" si="2"/>
        <v>12725</v>
      </c>
      <c r="J42" s="36"/>
      <c r="K42" s="36">
        <v>104000</v>
      </c>
      <c r="L42" s="36">
        <f t="shared" si="12"/>
        <v>52000</v>
      </c>
    </row>
    <row r="43" spans="1:12" s="5" customFormat="1" ht="18.75" customHeight="1" x14ac:dyDescent="0.3">
      <c r="A43" s="85" t="s">
        <v>76</v>
      </c>
      <c r="B43" s="85"/>
      <c r="C43" s="76">
        <f>SUM(C37:C42)</f>
        <v>7</v>
      </c>
      <c r="D43" s="9"/>
      <c r="E43" s="9">
        <f>SUM(E37:E42)</f>
        <v>4.12</v>
      </c>
      <c r="F43" s="36"/>
      <c r="G43" s="39">
        <f>SUM(G37:G42)</f>
        <v>395034</v>
      </c>
      <c r="H43" s="36"/>
      <c r="I43" s="59">
        <f t="shared" si="2"/>
        <v>0</v>
      </c>
      <c r="J43" s="36"/>
      <c r="K43" s="36"/>
      <c r="L43" s="39">
        <f>SUM(L37:L42)</f>
        <v>447300</v>
      </c>
    </row>
    <row r="44" spans="1:12" s="4" customFormat="1" ht="27.75" customHeight="1" x14ac:dyDescent="0.3">
      <c r="A44" s="41"/>
      <c r="B44" s="43" t="s">
        <v>27</v>
      </c>
      <c r="C44" s="44"/>
      <c r="D44" s="41"/>
      <c r="E44" s="41"/>
      <c r="F44" s="36"/>
      <c r="G44" s="36"/>
      <c r="H44" s="36"/>
      <c r="I44" s="59">
        <f t="shared" si="2"/>
        <v>0</v>
      </c>
      <c r="J44" s="36"/>
      <c r="K44" s="36"/>
      <c r="L44" s="61"/>
    </row>
    <row r="45" spans="1:12" ht="30.75" customHeight="1" x14ac:dyDescent="0.3">
      <c r="A45" s="35">
        <v>32</v>
      </c>
      <c r="B45" s="38" t="s">
        <v>9</v>
      </c>
      <c r="C45" s="72">
        <v>1</v>
      </c>
      <c r="D45" s="35">
        <v>0.5</v>
      </c>
      <c r="E45" s="35">
        <f>C45*D45</f>
        <v>0.5</v>
      </c>
      <c r="F45" s="36">
        <v>115000</v>
      </c>
      <c r="G45" s="36">
        <f t="shared" si="9"/>
        <v>57500</v>
      </c>
      <c r="H45" s="36">
        <v>0.08</v>
      </c>
      <c r="I45" s="59">
        <f t="shared" si="2"/>
        <v>9200</v>
      </c>
      <c r="J45" s="36">
        <f>F45*H45</f>
        <v>9200</v>
      </c>
      <c r="K45" s="36">
        <f>F45*H45+F45</f>
        <v>124200</v>
      </c>
      <c r="L45" s="36">
        <f>E45*K45</f>
        <v>62100</v>
      </c>
    </row>
    <row r="46" spans="1:12" ht="18.75" customHeight="1" x14ac:dyDescent="0.3">
      <c r="A46" s="35">
        <v>33</v>
      </c>
      <c r="B46" s="37" t="s">
        <v>10</v>
      </c>
      <c r="C46" s="72">
        <v>2</v>
      </c>
      <c r="D46" s="35">
        <v>0.56000000000000005</v>
      </c>
      <c r="E46" s="35">
        <f t="shared" ref="E46:E49" si="13">C46*D46</f>
        <v>1.1200000000000001</v>
      </c>
      <c r="F46" s="36">
        <v>96275</v>
      </c>
      <c r="G46" s="36">
        <f t="shared" si="9"/>
        <v>107828.00000000001</v>
      </c>
      <c r="H46" s="36">
        <v>0.08</v>
      </c>
      <c r="I46" s="59">
        <f t="shared" si="2"/>
        <v>13725</v>
      </c>
      <c r="J46" s="36">
        <f>F46*H46</f>
        <v>7702</v>
      </c>
      <c r="K46" s="36">
        <v>110000</v>
      </c>
      <c r="L46" s="36">
        <f t="shared" ref="L46:L49" si="14">E46*K46</f>
        <v>123200.00000000001</v>
      </c>
    </row>
    <row r="47" spans="1:12" ht="18" customHeight="1" x14ac:dyDescent="0.3">
      <c r="A47" s="35">
        <v>34</v>
      </c>
      <c r="B47" s="38" t="s">
        <v>11</v>
      </c>
      <c r="C47" s="72">
        <v>1</v>
      </c>
      <c r="D47" s="35">
        <v>0.5</v>
      </c>
      <c r="E47" s="35">
        <f t="shared" si="13"/>
        <v>0.5</v>
      </c>
      <c r="F47" s="36">
        <v>91275</v>
      </c>
      <c r="G47" s="36">
        <f t="shared" si="9"/>
        <v>45637.5</v>
      </c>
      <c r="H47" s="36">
        <v>8725</v>
      </c>
      <c r="I47" s="59">
        <f t="shared" si="2"/>
        <v>12725</v>
      </c>
      <c r="J47" s="36"/>
      <c r="K47" s="36">
        <v>104000</v>
      </c>
      <c r="L47" s="36">
        <f t="shared" si="14"/>
        <v>52000</v>
      </c>
    </row>
    <row r="48" spans="1:12" ht="18.75" customHeight="1" x14ac:dyDescent="0.3">
      <c r="A48" s="35">
        <v>35</v>
      </c>
      <c r="B48" s="37" t="s">
        <v>13</v>
      </c>
      <c r="C48" s="72">
        <v>1</v>
      </c>
      <c r="D48" s="35">
        <v>1</v>
      </c>
      <c r="E48" s="35">
        <f t="shared" si="13"/>
        <v>1</v>
      </c>
      <c r="F48" s="36">
        <v>94275</v>
      </c>
      <c r="G48" s="36">
        <f t="shared" si="9"/>
        <v>94275</v>
      </c>
      <c r="H48" s="36">
        <v>0.08</v>
      </c>
      <c r="I48" s="59">
        <f t="shared" si="2"/>
        <v>11725</v>
      </c>
      <c r="J48" s="36">
        <f>F48*H48</f>
        <v>7542</v>
      </c>
      <c r="K48" s="36">
        <v>106000</v>
      </c>
      <c r="L48" s="36">
        <f t="shared" si="14"/>
        <v>106000</v>
      </c>
    </row>
    <row r="49" spans="1:12" ht="19.5" customHeight="1" x14ac:dyDescent="0.3">
      <c r="A49" s="35">
        <v>36</v>
      </c>
      <c r="B49" s="38" t="s">
        <v>17</v>
      </c>
      <c r="C49" s="72">
        <v>1</v>
      </c>
      <c r="D49" s="35">
        <v>0.5</v>
      </c>
      <c r="E49" s="35">
        <f t="shared" si="13"/>
        <v>0.5</v>
      </c>
      <c r="F49" s="36">
        <v>91275</v>
      </c>
      <c r="G49" s="36">
        <f t="shared" si="9"/>
        <v>45637.5</v>
      </c>
      <c r="H49" s="36">
        <v>8725</v>
      </c>
      <c r="I49" s="59">
        <f t="shared" si="2"/>
        <v>12725</v>
      </c>
      <c r="J49" s="36"/>
      <c r="K49" s="36">
        <v>104000</v>
      </c>
      <c r="L49" s="36">
        <f t="shared" si="14"/>
        <v>52000</v>
      </c>
    </row>
    <row r="50" spans="1:12" s="5" customFormat="1" ht="15.75" customHeight="1" x14ac:dyDescent="0.3">
      <c r="A50" s="85" t="s">
        <v>75</v>
      </c>
      <c r="B50" s="85"/>
      <c r="C50" s="76">
        <f>SUM(C45:C49)</f>
        <v>6</v>
      </c>
      <c r="D50" s="9"/>
      <c r="E50" s="9">
        <f>SUM(E45:E49)</f>
        <v>3.62</v>
      </c>
      <c r="F50" s="36"/>
      <c r="G50" s="39">
        <f>SUM(G45:G49)</f>
        <v>350878</v>
      </c>
      <c r="H50" s="36"/>
      <c r="I50" s="59">
        <f t="shared" si="2"/>
        <v>0</v>
      </c>
      <c r="J50" s="36"/>
      <c r="K50" s="36"/>
      <c r="L50" s="39">
        <f>SUM(L45:L49)</f>
        <v>395300</v>
      </c>
    </row>
    <row r="51" spans="1:12" s="4" customFormat="1" ht="27.75" customHeight="1" x14ac:dyDescent="0.3">
      <c r="A51" s="41"/>
      <c r="B51" s="43" t="s">
        <v>94</v>
      </c>
      <c r="C51" s="44"/>
      <c r="D51" s="41"/>
      <c r="E51" s="41"/>
      <c r="F51" s="36"/>
      <c r="G51" s="36"/>
      <c r="H51" s="36"/>
      <c r="I51" s="59">
        <f t="shared" si="2"/>
        <v>0</v>
      </c>
      <c r="J51" s="36"/>
      <c r="K51" s="36"/>
      <c r="L51" s="61"/>
    </row>
    <row r="52" spans="1:12" s="4" customFormat="1" ht="33" customHeight="1" x14ac:dyDescent="0.3">
      <c r="A52" s="35">
        <v>37</v>
      </c>
      <c r="B52" s="38" t="s">
        <v>9</v>
      </c>
      <c r="C52" s="45">
        <v>1</v>
      </c>
      <c r="D52" s="46">
        <v>0.5</v>
      </c>
      <c r="E52" s="46">
        <f>C52*D52</f>
        <v>0.5</v>
      </c>
      <c r="F52" s="47">
        <v>115000</v>
      </c>
      <c r="G52" s="47">
        <v>57500</v>
      </c>
      <c r="H52" s="36"/>
      <c r="I52" s="59"/>
      <c r="J52" s="36"/>
      <c r="K52" s="47">
        <v>124000</v>
      </c>
      <c r="L52" s="36">
        <f>E52*K52</f>
        <v>62000</v>
      </c>
    </row>
    <row r="53" spans="1:12" s="4" customFormat="1" ht="18" customHeight="1" x14ac:dyDescent="0.3">
      <c r="A53" s="35">
        <v>38</v>
      </c>
      <c r="B53" s="37" t="s">
        <v>10</v>
      </c>
      <c r="C53" s="45">
        <v>2</v>
      </c>
      <c r="D53" s="46">
        <v>0.56000000000000005</v>
      </c>
      <c r="E53" s="46">
        <f t="shared" ref="E53:E56" si="15">C53*D53</f>
        <v>1.1200000000000001</v>
      </c>
      <c r="F53" s="47">
        <v>96275</v>
      </c>
      <c r="G53" s="47">
        <v>107828.00000000001</v>
      </c>
      <c r="H53" s="36"/>
      <c r="I53" s="59"/>
      <c r="J53" s="36"/>
      <c r="K53" s="47">
        <v>110000</v>
      </c>
      <c r="L53" s="36">
        <f t="shared" ref="L53:L56" si="16">E53*K53</f>
        <v>123200.00000000001</v>
      </c>
    </row>
    <row r="54" spans="1:12" s="4" customFormat="1" ht="18" customHeight="1" x14ac:dyDescent="0.3">
      <c r="A54" s="35">
        <v>39</v>
      </c>
      <c r="B54" s="38" t="s">
        <v>11</v>
      </c>
      <c r="C54" s="45">
        <v>1</v>
      </c>
      <c r="D54" s="46">
        <v>0.75</v>
      </c>
      <c r="E54" s="46">
        <f t="shared" si="15"/>
        <v>0.75</v>
      </c>
      <c r="F54" s="47">
        <v>91275</v>
      </c>
      <c r="G54" s="47">
        <v>68456.25</v>
      </c>
      <c r="H54" s="36"/>
      <c r="I54" s="59"/>
      <c r="J54" s="36"/>
      <c r="K54" s="47">
        <v>104000</v>
      </c>
      <c r="L54" s="36">
        <f t="shared" si="16"/>
        <v>78000</v>
      </c>
    </row>
    <row r="55" spans="1:12" s="4" customFormat="1" ht="18" customHeight="1" x14ac:dyDescent="0.3">
      <c r="A55" s="35">
        <v>40</v>
      </c>
      <c r="B55" s="37" t="s">
        <v>13</v>
      </c>
      <c r="C55" s="45">
        <v>1</v>
      </c>
      <c r="D55" s="46">
        <v>1</v>
      </c>
      <c r="E55" s="46">
        <f t="shared" si="15"/>
        <v>1</v>
      </c>
      <c r="F55" s="47">
        <v>94275</v>
      </c>
      <c r="G55" s="47">
        <v>94275</v>
      </c>
      <c r="H55" s="36"/>
      <c r="I55" s="59"/>
      <c r="J55" s="36"/>
      <c r="K55" s="47">
        <v>106000</v>
      </c>
      <c r="L55" s="36">
        <f t="shared" si="16"/>
        <v>106000</v>
      </c>
    </row>
    <row r="56" spans="1:12" s="4" customFormat="1" ht="18" customHeight="1" x14ac:dyDescent="0.3">
      <c r="A56" s="35">
        <v>41</v>
      </c>
      <c r="B56" s="38" t="s">
        <v>17</v>
      </c>
      <c r="C56" s="45">
        <v>1</v>
      </c>
      <c r="D56" s="46">
        <v>0.5</v>
      </c>
      <c r="E56" s="46">
        <f t="shared" si="15"/>
        <v>0.5</v>
      </c>
      <c r="F56" s="47">
        <v>91275</v>
      </c>
      <c r="G56" s="47">
        <v>45637.5</v>
      </c>
      <c r="H56" s="36"/>
      <c r="I56" s="59"/>
      <c r="J56" s="36"/>
      <c r="K56" s="47">
        <v>104000</v>
      </c>
      <c r="L56" s="36">
        <f t="shared" si="16"/>
        <v>52000</v>
      </c>
    </row>
    <row r="57" spans="1:12" s="4" customFormat="1" ht="21" customHeight="1" x14ac:dyDescent="0.3">
      <c r="A57" s="85" t="s">
        <v>95</v>
      </c>
      <c r="B57" s="85"/>
      <c r="C57" s="32">
        <v>6</v>
      </c>
      <c r="D57" s="48"/>
      <c r="E57" s="48">
        <f>SUM(E52:E56)</f>
        <v>3.87</v>
      </c>
      <c r="F57" s="47"/>
      <c r="G57" s="49">
        <v>373696.75</v>
      </c>
      <c r="H57" s="36"/>
      <c r="I57" s="59"/>
      <c r="J57" s="36"/>
      <c r="K57" s="36"/>
      <c r="L57" s="39">
        <f>SUM(L52:L56)</f>
        <v>421200</v>
      </c>
    </row>
    <row r="58" spans="1:12" s="4" customFormat="1" ht="27.75" customHeight="1" x14ac:dyDescent="0.3">
      <c r="A58" s="41"/>
      <c r="B58" s="43" t="s">
        <v>96</v>
      </c>
      <c r="C58" s="50"/>
      <c r="D58" s="51"/>
      <c r="E58" s="51"/>
      <c r="F58" s="47"/>
      <c r="G58" s="47"/>
      <c r="H58" s="36"/>
      <c r="I58" s="59"/>
      <c r="J58" s="36"/>
      <c r="K58" s="36"/>
      <c r="L58" s="61"/>
    </row>
    <row r="59" spans="1:12" s="4" customFormat="1" ht="33" customHeight="1" x14ac:dyDescent="0.3">
      <c r="A59" s="35">
        <v>42</v>
      </c>
      <c r="B59" s="38" t="s">
        <v>9</v>
      </c>
      <c r="C59" s="45">
        <v>1</v>
      </c>
      <c r="D59" s="46">
        <v>0.5</v>
      </c>
      <c r="E59" s="46">
        <f>C59*D59</f>
        <v>0.5</v>
      </c>
      <c r="F59" s="47">
        <v>115000</v>
      </c>
      <c r="G59" s="47">
        <v>57500</v>
      </c>
      <c r="H59" s="36"/>
      <c r="I59" s="59"/>
      <c r="J59" s="36"/>
      <c r="K59" s="47">
        <v>124000</v>
      </c>
      <c r="L59" s="36">
        <f>E59*K59</f>
        <v>62000</v>
      </c>
    </row>
    <row r="60" spans="1:12" s="4" customFormat="1" ht="20.25" customHeight="1" x14ac:dyDescent="0.3">
      <c r="A60" s="35">
        <v>43</v>
      </c>
      <c r="B60" s="37" t="s">
        <v>10</v>
      </c>
      <c r="C60" s="45">
        <v>2</v>
      </c>
      <c r="D60" s="46">
        <v>0.56000000000000005</v>
      </c>
      <c r="E60" s="46">
        <f t="shared" ref="E60:E63" si="17">C60*D60</f>
        <v>1.1200000000000001</v>
      </c>
      <c r="F60" s="47">
        <v>96275</v>
      </c>
      <c r="G60" s="47">
        <v>107828.00000000001</v>
      </c>
      <c r="H60" s="36"/>
      <c r="I60" s="59"/>
      <c r="J60" s="36"/>
      <c r="K60" s="47">
        <v>110000</v>
      </c>
      <c r="L60" s="36">
        <f t="shared" ref="L60:L63" si="18">E60*K60</f>
        <v>123200.00000000001</v>
      </c>
    </row>
    <row r="61" spans="1:12" s="4" customFormat="1" ht="20.25" customHeight="1" x14ac:dyDescent="0.3">
      <c r="A61" s="35">
        <v>44</v>
      </c>
      <c r="B61" s="38" t="s">
        <v>11</v>
      </c>
      <c r="C61" s="45">
        <v>1</v>
      </c>
      <c r="D61" s="46">
        <v>0.5</v>
      </c>
      <c r="E61" s="46">
        <f t="shared" si="17"/>
        <v>0.5</v>
      </c>
      <c r="F61" s="47">
        <v>91275</v>
      </c>
      <c r="G61" s="47">
        <v>45637.5</v>
      </c>
      <c r="H61" s="36"/>
      <c r="I61" s="59"/>
      <c r="J61" s="36"/>
      <c r="K61" s="47">
        <v>104000</v>
      </c>
      <c r="L61" s="36">
        <f t="shared" si="18"/>
        <v>52000</v>
      </c>
    </row>
    <row r="62" spans="1:12" s="4" customFormat="1" ht="20.25" customHeight="1" x14ac:dyDescent="0.3">
      <c r="A62" s="35">
        <v>45</v>
      </c>
      <c r="B62" s="37" t="s">
        <v>13</v>
      </c>
      <c r="C62" s="45">
        <v>1</v>
      </c>
      <c r="D62" s="46">
        <v>1</v>
      </c>
      <c r="E62" s="46">
        <f t="shared" si="17"/>
        <v>1</v>
      </c>
      <c r="F62" s="47">
        <v>94275</v>
      </c>
      <c r="G62" s="47">
        <v>94275</v>
      </c>
      <c r="H62" s="36"/>
      <c r="I62" s="59"/>
      <c r="J62" s="36"/>
      <c r="K62" s="47">
        <v>106000</v>
      </c>
      <c r="L62" s="36">
        <f t="shared" si="18"/>
        <v>106000</v>
      </c>
    </row>
    <row r="63" spans="1:12" s="4" customFormat="1" ht="20.25" customHeight="1" x14ac:dyDescent="0.3">
      <c r="A63" s="35">
        <v>46</v>
      </c>
      <c r="B63" s="38" t="s">
        <v>17</v>
      </c>
      <c r="C63" s="45">
        <v>1</v>
      </c>
      <c r="D63" s="46">
        <v>0.5</v>
      </c>
      <c r="E63" s="46">
        <f t="shared" si="17"/>
        <v>0.5</v>
      </c>
      <c r="F63" s="47">
        <v>91275</v>
      </c>
      <c r="G63" s="47">
        <v>45637.5</v>
      </c>
      <c r="H63" s="36"/>
      <c r="I63" s="59"/>
      <c r="J63" s="36"/>
      <c r="K63" s="47">
        <v>104000</v>
      </c>
      <c r="L63" s="36">
        <f t="shared" si="18"/>
        <v>52000</v>
      </c>
    </row>
    <row r="64" spans="1:12" s="4" customFormat="1" ht="20.25" customHeight="1" x14ac:dyDescent="0.3">
      <c r="A64" s="35"/>
      <c r="B64" s="31" t="s">
        <v>97</v>
      </c>
      <c r="C64" s="32">
        <f>SUM(C59:C63)</f>
        <v>6</v>
      </c>
      <c r="D64" s="48"/>
      <c r="E64" s="48">
        <f>SUM(E59:E63)</f>
        <v>3.62</v>
      </c>
      <c r="F64" s="49"/>
      <c r="G64" s="49"/>
      <c r="H64" s="39"/>
      <c r="I64" s="60"/>
      <c r="J64" s="39"/>
      <c r="K64" s="49"/>
      <c r="L64" s="39">
        <f>SUM(L59:L63)</f>
        <v>395200</v>
      </c>
    </row>
    <row r="65" spans="1:13" s="4" customFormat="1" ht="24" customHeight="1" x14ac:dyDescent="0.3">
      <c r="A65" s="35"/>
      <c r="B65" s="42" t="s">
        <v>28</v>
      </c>
      <c r="C65" s="45"/>
      <c r="D65" s="46"/>
      <c r="E65" s="46"/>
      <c r="F65" s="47"/>
      <c r="G65" s="47"/>
      <c r="H65" s="36"/>
      <c r="I65" s="59"/>
      <c r="J65" s="36"/>
      <c r="K65" s="36"/>
      <c r="L65" s="61"/>
    </row>
    <row r="66" spans="1:13" ht="30.75" customHeight="1" x14ac:dyDescent="0.3">
      <c r="A66" s="35">
        <v>47</v>
      </c>
      <c r="B66" s="38" t="s">
        <v>9</v>
      </c>
      <c r="C66" s="72">
        <v>1</v>
      </c>
      <c r="D66" s="35">
        <v>0.5</v>
      </c>
      <c r="E66" s="35">
        <f>C66*D66</f>
        <v>0.5</v>
      </c>
      <c r="F66" s="36">
        <v>115000</v>
      </c>
      <c r="G66" s="36">
        <f t="shared" si="9"/>
        <v>57500</v>
      </c>
      <c r="H66" s="36">
        <v>0.08</v>
      </c>
      <c r="I66" s="59">
        <f t="shared" si="2"/>
        <v>9200</v>
      </c>
      <c r="J66" s="36">
        <f>F66*H66</f>
        <v>9200</v>
      </c>
      <c r="K66" s="36">
        <f>F66*H66+F66</f>
        <v>124200</v>
      </c>
      <c r="L66" s="36">
        <f>E66*K66</f>
        <v>62100</v>
      </c>
    </row>
    <row r="67" spans="1:13" x14ac:dyDescent="0.3">
      <c r="A67" s="35">
        <v>48</v>
      </c>
      <c r="B67" s="37" t="s">
        <v>10</v>
      </c>
      <c r="C67" s="72">
        <v>2</v>
      </c>
      <c r="D67" s="35">
        <v>0.56000000000000005</v>
      </c>
      <c r="E67" s="35">
        <f t="shared" ref="E67:E71" si="19">C67*D67</f>
        <v>1.1200000000000001</v>
      </c>
      <c r="F67" s="36">
        <v>96275</v>
      </c>
      <c r="G67" s="36">
        <f t="shared" si="9"/>
        <v>107828.00000000001</v>
      </c>
      <c r="H67" s="36">
        <v>0.08</v>
      </c>
      <c r="I67" s="59">
        <f t="shared" si="2"/>
        <v>13725</v>
      </c>
      <c r="J67" s="36">
        <f>F67*H67</f>
        <v>7702</v>
      </c>
      <c r="K67" s="36">
        <v>110000</v>
      </c>
      <c r="L67" s="36">
        <f t="shared" ref="L67:L71" si="20">E67*K67</f>
        <v>123200.00000000001</v>
      </c>
    </row>
    <row r="68" spans="1:13" x14ac:dyDescent="0.3">
      <c r="A68" s="35">
        <v>49</v>
      </c>
      <c r="B68" s="38" t="s">
        <v>11</v>
      </c>
      <c r="C68" s="72">
        <v>1</v>
      </c>
      <c r="D68" s="35">
        <v>0.75</v>
      </c>
      <c r="E68" s="35">
        <f t="shared" si="19"/>
        <v>0.75</v>
      </c>
      <c r="F68" s="36">
        <v>91275</v>
      </c>
      <c r="G68" s="36">
        <f t="shared" si="9"/>
        <v>68456.25</v>
      </c>
      <c r="H68" s="36">
        <v>8725</v>
      </c>
      <c r="I68" s="59">
        <f t="shared" si="2"/>
        <v>12725</v>
      </c>
      <c r="J68" s="36"/>
      <c r="K68" s="36">
        <v>104000</v>
      </c>
      <c r="L68" s="36">
        <f t="shared" si="20"/>
        <v>78000</v>
      </c>
    </row>
    <row r="69" spans="1:13" x14ac:dyDescent="0.3">
      <c r="A69" s="35">
        <v>50</v>
      </c>
      <c r="B69" s="37" t="s">
        <v>13</v>
      </c>
      <c r="C69" s="72">
        <v>1</v>
      </c>
      <c r="D69" s="35">
        <v>1</v>
      </c>
      <c r="E69" s="35">
        <f t="shared" si="19"/>
        <v>1</v>
      </c>
      <c r="F69" s="36">
        <v>94275</v>
      </c>
      <c r="G69" s="36">
        <f t="shared" si="9"/>
        <v>94275</v>
      </c>
      <c r="H69" s="36">
        <v>0.08</v>
      </c>
      <c r="I69" s="59">
        <f t="shared" si="2"/>
        <v>11725</v>
      </c>
      <c r="J69" s="36">
        <f>F69*H69</f>
        <v>7542</v>
      </c>
      <c r="K69" s="36">
        <v>106000</v>
      </c>
      <c r="L69" s="36">
        <f t="shared" si="20"/>
        <v>106000</v>
      </c>
    </row>
    <row r="70" spans="1:13" x14ac:dyDescent="0.3">
      <c r="A70" s="35">
        <v>51</v>
      </c>
      <c r="B70" s="38" t="s">
        <v>17</v>
      </c>
      <c r="C70" s="72">
        <v>1</v>
      </c>
      <c r="D70" s="35">
        <v>0.5</v>
      </c>
      <c r="E70" s="35">
        <f t="shared" si="19"/>
        <v>0.5</v>
      </c>
      <c r="F70" s="36">
        <v>91275</v>
      </c>
      <c r="G70" s="36">
        <f t="shared" si="9"/>
        <v>45637.5</v>
      </c>
      <c r="H70" s="36">
        <v>8725</v>
      </c>
      <c r="I70" s="59">
        <f t="shared" si="2"/>
        <v>12725</v>
      </c>
      <c r="J70" s="36"/>
      <c r="K70" s="36">
        <v>104000</v>
      </c>
      <c r="L70" s="36">
        <f t="shared" si="20"/>
        <v>52000</v>
      </c>
    </row>
    <row r="71" spans="1:13" x14ac:dyDescent="0.3">
      <c r="A71" s="35">
        <v>52</v>
      </c>
      <c r="B71" s="37" t="s">
        <v>16</v>
      </c>
      <c r="C71" s="72">
        <v>1</v>
      </c>
      <c r="D71" s="35">
        <v>0.5</v>
      </c>
      <c r="E71" s="35">
        <f t="shared" si="19"/>
        <v>0.5</v>
      </c>
      <c r="F71" s="36">
        <v>91275</v>
      </c>
      <c r="G71" s="36">
        <f t="shared" si="9"/>
        <v>45637.5</v>
      </c>
      <c r="H71" s="36">
        <v>8725</v>
      </c>
      <c r="I71" s="59">
        <f t="shared" si="2"/>
        <v>12725</v>
      </c>
      <c r="J71" s="36"/>
      <c r="K71" s="36">
        <v>104000</v>
      </c>
      <c r="L71" s="36">
        <f t="shared" si="20"/>
        <v>52000</v>
      </c>
    </row>
    <row r="72" spans="1:13" s="5" customFormat="1" ht="18.75" customHeight="1" x14ac:dyDescent="0.3">
      <c r="A72" s="85" t="s">
        <v>29</v>
      </c>
      <c r="B72" s="85"/>
      <c r="C72" s="76">
        <f>SUM(C66:C71)</f>
        <v>7</v>
      </c>
      <c r="D72" s="9"/>
      <c r="E72" s="9">
        <f>SUM(E66:E71)</f>
        <v>4.37</v>
      </c>
      <c r="F72" s="36"/>
      <c r="G72" s="10">
        <f>SUM(G66:G71)</f>
        <v>419334.25</v>
      </c>
      <c r="H72" s="36"/>
      <c r="I72" s="59">
        <f t="shared" si="2"/>
        <v>0</v>
      </c>
      <c r="J72" s="36"/>
      <c r="K72" s="36"/>
      <c r="L72" s="39">
        <f>SUM(L66:L71)</f>
        <v>473300</v>
      </c>
    </row>
    <row r="73" spans="1:13" s="4" customFormat="1" x14ac:dyDescent="0.3">
      <c r="A73" s="41"/>
      <c r="B73" s="43" t="s">
        <v>30</v>
      </c>
      <c r="C73" s="44"/>
      <c r="D73" s="41"/>
      <c r="E73" s="41"/>
      <c r="F73" s="36"/>
      <c r="G73" s="36"/>
      <c r="H73" s="36"/>
      <c r="I73" s="59">
        <f t="shared" si="2"/>
        <v>0</v>
      </c>
      <c r="J73" s="36"/>
      <c r="K73" s="36"/>
      <c r="L73" s="61"/>
    </row>
    <row r="74" spans="1:13" x14ac:dyDescent="0.3">
      <c r="A74" s="35">
        <v>53</v>
      </c>
      <c r="B74" s="37" t="s">
        <v>10</v>
      </c>
      <c r="C74" s="72">
        <v>1</v>
      </c>
      <c r="D74" s="35">
        <v>0.5</v>
      </c>
      <c r="E74" s="35">
        <f>C74*D74</f>
        <v>0.5</v>
      </c>
      <c r="F74" s="36">
        <v>96275</v>
      </c>
      <c r="G74" s="36">
        <f t="shared" si="9"/>
        <v>48137.5</v>
      </c>
      <c r="H74" s="36">
        <v>0.08</v>
      </c>
      <c r="I74" s="59">
        <f t="shared" si="2"/>
        <v>13725</v>
      </c>
      <c r="J74" s="36">
        <f>F74*H74</f>
        <v>7702</v>
      </c>
      <c r="K74" s="36">
        <v>110000</v>
      </c>
      <c r="L74" s="36">
        <f>E74*K74</f>
        <v>55000</v>
      </c>
    </row>
    <row r="75" spans="1:13" s="5" customFormat="1" ht="18.75" customHeight="1" x14ac:dyDescent="0.3">
      <c r="A75" s="85" t="s">
        <v>74</v>
      </c>
      <c r="B75" s="85"/>
      <c r="C75" s="76">
        <f>SUM(C74)</f>
        <v>1</v>
      </c>
      <c r="D75" s="9"/>
      <c r="E75" s="9">
        <f>SUM(E74)</f>
        <v>0.5</v>
      </c>
      <c r="F75" s="39"/>
      <c r="G75" s="39">
        <f>SUM(G74)</f>
        <v>48137.5</v>
      </c>
      <c r="H75" s="36"/>
      <c r="I75" s="59">
        <f t="shared" si="2"/>
        <v>0</v>
      </c>
      <c r="J75" s="36"/>
      <c r="K75" s="36"/>
      <c r="L75" s="39">
        <f>SUM(L74)</f>
        <v>55000</v>
      </c>
    </row>
    <row r="76" spans="1:13" s="6" customFormat="1" ht="24" customHeight="1" x14ac:dyDescent="0.3">
      <c r="A76" s="9"/>
      <c r="B76" s="76" t="s">
        <v>109</v>
      </c>
      <c r="C76" s="76"/>
      <c r="D76" s="9"/>
      <c r="E76" s="9"/>
      <c r="F76" s="39"/>
      <c r="G76" s="39"/>
      <c r="H76" s="39"/>
      <c r="I76" s="77">
        <f t="shared" si="2"/>
        <v>0</v>
      </c>
      <c r="J76" s="39"/>
      <c r="K76" s="26"/>
      <c r="L76" s="26"/>
      <c r="M76" s="30"/>
    </row>
    <row r="77" spans="1:13" s="6" customFormat="1" ht="29.25" customHeight="1" x14ac:dyDescent="0.3">
      <c r="A77" s="35">
        <v>54</v>
      </c>
      <c r="B77" s="38" t="s">
        <v>9</v>
      </c>
      <c r="C77" s="72">
        <v>1</v>
      </c>
      <c r="D77" s="35">
        <v>0.5</v>
      </c>
      <c r="E77" s="35">
        <v>0.5</v>
      </c>
      <c r="F77" s="39"/>
      <c r="G77" s="39"/>
      <c r="H77" s="39"/>
      <c r="I77" s="77">
        <f t="shared" ref="I77:I86" si="21">K77-F77</f>
        <v>124200</v>
      </c>
      <c r="J77" s="39"/>
      <c r="K77" s="25">
        <v>124200</v>
      </c>
      <c r="L77" s="25">
        <f>E77*K77</f>
        <v>62100</v>
      </c>
      <c r="M77" s="30"/>
    </row>
    <row r="78" spans="1:13" s="6" customFormat="1" ht="19.5" customHeight="1" x14ac:dyDescent="0.3">
      <c r="A78" s="35">
        <v>55</v>
      </c>
      <c r="B78" s="38" t="s">
        <v>10</v>
      </c>
      <c r="C78" s="72">
        <v>1</v>
      </c>
      <c r="D78" s="35">
        <v>0.56000000000000005</v>
      </c>
      <c r="E78" s="35">
        <v>0.56000000000000005</v>
      </c>
      <c r="F78" s="39"/>
      <c r="G78" s="39"/>
      <c r="H78" s="39"/>
      <c r="I78" s="77">
        <f t="shared" si="21"/>
        <v>110000</v>
      </c>
      <c r="J78" s="39"/>
      <c r="K78" s="25">
        <v>110000</v>
      </c>
      <c r="L78" s="25">
        <f t="shared" ref="L78:L85" si="22">E78*K78</f>
        <v>61600.000000000007</v>
      </c>
      <c r="M78" s="30"/>
    </row>
    <row r="79" spans="1:13" s="6" customFormat="1" ht="19.5" customHeight="1" x14ac:dyDescent="0.3">
      <c r="A79" s="35">
        <v>56</v>
      </c>
      <c r="B79" s="38" t="s">
        <v>10</v>
      </c>
      <c r="C79" s="72">
        <v>1</v>
      </c>
      <c r="D79" s="35">
        <v>0.56000000000000005</v>
      </c>
      <c r="E79" s="35">
        <v>0.56000000000000005</v>
      </c>
      <c r="F79" s="39"/>
      <c r="G79" s="39"/>
      <c r="H79" s="39"/>
      <c r="I79" s="77">
        <f t="shared" si="21"/>
        <v>110000</v>
      </c>
      <c r="J79" s="39"/>
      <c r="K79" s="25">
        <v>110000</v>
      </c>
      <c r="L79" s="25">
        <f t="shared" si="22"/>
        <v>61600.000000000007</v>
      </c>
      <c r="M79" s="30"/>
    </row>
    <row r="80" spans="1:13" s="6" customFormat="1" ht="19.5" customHeight="1" x14ac:dyDescent="0.3">
      <c r="A80" s="35">
        <v>57</v>
      </c>
      <c r="B80" s="38" t="s">
        <v>11</v>
      </c>
      <c r="C80" s="72">
        <v>1</v>
      </c>
      <c r="D80" s="35">
        <v>0.5</v>
      </c>
      <c r="E80" s="35">
        <v>0.5</v>
      </c>
      <c r="F80" s="39"/>
      <c r="G80" s="39"/>
      <c r="H80" s="39"/>
      <c r="I80" s="77">
        <f t="shared" si="21"/>
        <v>104000</v>
      </c>
      <c r="J80" s="39"/>
      <c r="K80" s="25">
        <v>104000</v>
      </c>
      <c r="L80" s="25">
        <f t="shared" si="22"/>
        <v>52000</v>
      </c>
      <c r="M80" s="30"/>
    </row>
    <row r="81" spans="1:16" s="6" customFormat="1" ht="19.5" customHeight="1" x14ac:dyDescent="0.3">
      <c r="A81" s="35">
        <v>58</v>
      </c>
      <c r="B81" s="38" t="s">
        <v>13</v>
      </c>
      <c r="C81" s="72">
        <v>1</v>
      </c>
      <c r="D81" s="35">
        <v>1</v>
      </c>
      <c r="E81" s="35">
        <v>1</v>
      </c>
      <c r="F81" s="39"/>
      <c r="G81" s="39"/>
      <c r="H81" s="39"/>
      <c r="I81" s="77">
        <f t="shared" si="21"/>
        <v>106000</v>
      </c>
      <c r="J81" s="39"/>
      <c r="K81" s="25">
        <v>106000</v>
      </c>
      <c r="L81" s="25">
        <f t="shared" si="22"/>
        <v>106000</v>
      </c>
      <c r="M81" s="30"/>
    </row>
    <row r="82" spans="1:16" s="6" customFormat="1" ht="19.5" customHeight="1" x14ac:dyDescent="0.3">
      <c r="A82" s="35">
        <v>59</v>
      </c>
      <c r="B82" s="38" t="s">
        <v>17</v>
      </c>
      <c r="C82" s="72">
        <v>1</v>
      </c>
      <c r="D82" s="35">
        <v>0.5</v>
      </c>
      <c r="E82" s="35">
        <v>0.5</v>
      </c>
      <c r="F82" s="39"/>
      <c r="G82" s="39"/>
      <c r="H82" s="39"/>
      <c r="I82" s="77">
        <f t="shared" si="21"/>
        <v>104000</v>
      </c>
      <c r="J82" s="39"/>
      <c r="K82" s="25">
        <v>104000</v>
      </c>
      <c r="L82" s="25">
        <f t="shared" si="22"/>
        <v>52000</v>
      </c>
      <c r="M82" s="30"/>
    </row>
    <row r="83" spans="1:16" s="6" customFormat="1" ht="19.5" customHeight="1" x14ac:dyDescent="0.3">
      <c r="A83" s="35">
        <v>60</v>
      </c>
      <c r="B83" s="38" t="s">
        <v>5</v>
      </c>
      <c r="C83" s="72">
        <v>1</v>
      </c>
      <c r="D83" s="35">
        <v>1</v>
      </c>
      <c r="E83" s="35">
        <v>1</v>
      </c>
      <c r="F83" s="39"/>
      <c r="G83" s="39"/>
      <c r="H83" s="39"/>
      <c r="I83" s="77">
        <f t="shared" si="21"/>
        <v>104000</v>
      </c>
      <c r="J83" s="39"/>
      <c r="K83" s="25">
        <v>104000</v>
      </c>
      <c r="L83" s="25">
        <f t="shared" si="22"/>
        <v>104000</v>
      </c>
      <c r="M83" s="30"/>
    </row>
    <row r="84" spans="1:16" s="6" customFormat="1" ht="19.5" customHeight="1" x14ac:dyDescent="0.3">
      <c r="A84" s="35">
        <v>61</v>
      </c>
      <c r="B84" s="38" t="s">
        <v>3</v>
      </c>
      <c r="C84" s="72">
        <v>1</v>
      </c>
      <c r="D84" s="35">
        <v>0.5</v>
      </c>
      <c r="E84" s="35">
        <f t="shared" ref="E84" si="23">C84*D84</f>
        <v>0.5</v>
      </c>
      <c r="F84" s="39"/>
      <c r="G84" s="39"/>
      <c r="H84" s="39"/>
      <c r="I84" s="77">
        <f t="shared" si="21"/>
        <v>104000</v>
      </c>
      <c r="J84" s="39"/>
      <c r="K84" s="25">
        <v>104000</v>
      </c>
      <c r="L84" s="25">
        <f t="shared" si="22"/>
        <v>52000</v>
      </c>
      <c r="M84" s="30"/>
    </row>
    <row r="85" spans="1:16" s="6" customFormat="1" ht="19.5" customHeight="1" x14ac:dyDescent="0.3">
      <c r="A85" s="35">
        <v>62</v>
      </c>
      <c r="B85" s="38" t="s">
        <v>4</v>
      </c>
      <c r="C85" s="72">
        <v>1</v>
      </c>
      <c r="D85" s="35">
        <v>0.5</v>
      </c>
      <c r="E85" s="35">
        <v>0.5</v>
      </c>
      <c r="F85" s="39"/>
      <c r="G85" s="39"/>
      <c r="H85" s="39"/>
      <c r="I85" s="77">
        <f t="shared" si="21"/>
        <v>104000</v>
      </c>
      <c r="J85" s="39"/>
      <c r="K85" s="25">
        <v>104000</v>
      </c>
      <c r="L85" s="25">
        <f t="shared" si="22"/>
        <v>52000</v>
      </c>
      <c r="M85" s="30"/>
    </row>
    <row r="86" spans="1:16" s="6" customFormat="1" ht="24" customHeight="1" x14ac:dyDescent="0.3">
      <c r="A86" s="9"/>
      <c r="B86" s="31" t="s">
        <v>104</v>
      </c>
      <c r="C86" s="76">
        <f>SUM(C77:C85)</f>
        <v>9</v>
      </c>
      <c r="D86" s="76"/>
      <c r="E86" s="76">
        <f t="shared" ref="E86" si="24">SUM(E77:E85)</f>
        <v>5.62</v>
      </c>
      <c r="F86" s="39"/>
      <c r="G86" s="39"/>
      <c r="H86" s="39"/>
      <c r="I86" s="77">
        <f t="shared" si="21"/>
        <v>0</v>
      </c>
      <c r="J86" s="39"/>
      <c r="K86" s="25"/>
      <c r="L86" s="26">
        <f>SUM(L77:L85)</f>
        <v>603300</v>
      </c>
      <c r="M86" s="30"/>
    </row>
    <row r="87" spans="1:16" s="6" customFormat="1" ht="24" customHeight="1" x14ac:dyDescent="0.3">
      <c r="A87" s="87" t="s">
        <v>6</v>
      </c>
      <c r="B87" s="87"/>
      <c r="C87" s="78">
        <f>C26+C35+C43+C50+C57+C64+C72+C75+C86</f>
        <v>81</v>
      </c>
      <c r="D87" s="78"/>
      <c r="E87" s="78">
        <f>E26+E35+E43+E50+E57+E64+E72+E75+E86</f>
        <v>57.089999999999989</v>
      </c>
      <c r="F87" s="8"/>
      <c r="G87" s="39">
        <f>G75+G72+G50+G43+G35+G26</f>
        <v>4356790</v>
      </c>
      <c r="H87" s="36"/>
      <c r="I87" s="59">
        <f>K87-F87</f>
        <v>0</v>
      </c>
      <c r="J87" s="36"/>
      <c r="K87" s="36"/>
      <c r="L87" s="39">
        <f>L26+L35+L43+L50+L57+L64+L72+L75+L86</f>
        <v>6351200</v>
      </c>
      <c r="M87" s="30"/>
      <c r="P87" s="74"/>
    </row>
    <row r="88" spans="1:16" ht="38.25" customHeight="1" x14ac:dyDescent="0.3">
      <c r="A88" s="81" t="s">
        <v>107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</sheetData>
  <sheetProtection selectLockedCells="1" selectUnlockedCells="1"/>
  <mergeCells count="21">
    <mergeCell ref="A87:B87"/>
    <mergeCell ref="A26:B26"/>
    <mergeCell ref="A35:B35"/>
    <mergeCell ref="A43:B43"/>
    <mergeCell ref="A50:B50"/>
    <mergeCell ref="K1:L1"/>
    <mergeCell ref="A88:L88"/>
    <mergeCell ref="A2:L2"/>
    <mergeCell ref="L4:L5"/>
    <mergeCell ref="K4:K5"/>
    <mergeCell ref="A72:B72"/>
    <mergeCell ref="F4:F5"/>
    <mergeCell ref="G4:G5"/>
    <mergeCell ref="A3:D3"/>
    <mergeCell ref="A4:A5"/>
    <mergeCell ref="B4:B5"/>
    <mergeCell ref="D4:D5"/>
    <mergeCell ref="A57:B57"/>
    <mergeCell ref="A75:B75"/>
    <mergeCell ref="C4:C5"/>
    <mergeCell ref="E4:E5"/>
  </mergeCells>
  <pageMargins left="0" right="0" top="0.27" bottom="0.3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55" workbookViewId="0">
      <selection activeCell="M57" sqref="M57"/>
    </sheetView>
  </sheetViews>
  <sheetFormatPr defaultRowHeight="16.5" x14ac:dyDescent="0.3"/>
  <cols>
    <col min="1" max="1" width="4.85546875" style="12" customWidth="1"/>
    <col min="2" max="2" width="32.85546875" style="3" customWidth="1"/>
    <col min="3" max="3" width="11.28515625" style="3" customWidth="1"/>
    <col min="4" max="4" width="12.7109375" style="12" customWidth="1"/>
    <col min="5" max="5" width="15.28515625" style="3" hidden="1" customWidth="1"/>
    <col min="6" max="6" width="15" style="3" hidden="1" customWidth="1"/>
    <col min="7" max="7" width="9.140625" style="3" hidden="1" customWidth="1"/>
    <col min="8" max="8" width="13.42578125" style="27" hidden="1" customWidth="1"/>
    <col min="9" max="9" width="16.5703125" style="3" customWidth="1"/>
    <col min="10" max="10" width="16.140625" style="3" customWidth="1"/>
    <col min="11" max="11" width="9.140625" style="3"/>
    <col min="12" max="12" width="18" style="3" bestFit="1" customWidth="1"/>
    <col min="13" max="16384" width="9.140625" style="3"/>
  </cols>
  <sheetData>
    <row r="1" spans="1:10" ht="62.25" customHeight="1" x14ac:dyDescent="0.3">
      <c r="I1" s="88" t="s">
        <v>111</v>
      </c>
      <c r="J1" s="89"/>
    </row>
    <row r="2" spans="1:10" ht="48.75" customHeight="1" x14ac:dyDescent="0.3">
      <c r="A2" s="102" t="s">
        <v>59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38.25" customHeight="1" x14ac:dyDescent="0.3">
      <c r="A3" s="101" t="s">
        <v>0</v>
      </c>
      <c r="B3" s="92" t="s">
        <v>32</v>
      </c>
      <c r="C3" s="84" t="s">
        <v>78</v>
      </c>
      <c r="D3" s="92" t="s">
        <v>73</v>
      </c>
      <c r="E3" s="55" t="s">
        <v>31</v>
      </c>
      <c r="F3" s="55" t="s">
        <v>33</v>
      </c>
      <c r="G3" s="15"/>
      <c r="H3" s="14"/>
      <c r="I3" s="92" t="s">
        <v>31</v>
      </c>
      <c r="J3" s="92" t="s">
        <v>98</v>
      </c>
    </row>
    <row r="4" spans="1:10" ht="18.75" customHeight="1" x14ac:dyDescent="0.3">
      <c r="A4" s="101"/>
      <c r="B4" s="92"/>
      <c r="C4" s="84"/>
      <c r="D4" s="92"/>
      <c r="E4" s="13">
        <v>4</v>
      </c>
      <c r="F4" s="13">
        <v>5</v>
      </c>
      <c r="G4" s="15"/>
      <c r="H4" s="14"/>
      <c r="I4" s="92"/>
      <c r="J4" s="92"/>
    </row>
    <row r="5" spans="1:10" ht="18.75" customHeight="1" x14ac:dyDescent="0.3">
      <c r="A5" s="56">
        <v>1</v>
      </c>
      <c r="B5" s="56">
        <v>2</v>
      </c>
      <c r="C5" s="56">
        <v>3</v>
      </c>
      <c r="D5" s="56">
        <v>4</v>
      </c>
      <c r="E5" s="56"/>
      <c r="F5" s="56"/>
      <c r="G5" s="56"/>
      <c r="H5" s="19"/>
      <c r="I5" s="56">
        <v>5</v>
      </c>
      <c r="J5" s="62">
        <v>6</v>
      </c>
    </row>
    <row r="6" spans="1:10" ht="18.75" customHeight="1" x14ac:dyDescent="0.3">
      <c r="A6" s="14"/>
      <c r="B6" s="98" t="s">
        <v>60</v>
      </c>
      <c r="C6" s="99"/>
      <c r="D6" s="99"/>
      <c r="E6" s="99"/>
      <c r="F6" s="100"/>
      <c r="G6" s="24"/>
      <c r="H6" s="24"/>
      <c r="I6" s="24"/>
      <c r="J6" s="24"/>
    </row>
    <row r="7" spans="1:10" ht="18.75" customHeight="1" x14ac:dyDescent="0.3">
      <c r="A7" s="15">
        <v>1</v>
      </c>
      <c r="B7" s="16" t="s">
        <v>1</v>
      </c>
      <c r="C7" s="15">
        <v>1</v>
      </c>
      <c r="D7" s="15">
        <v>1</v>
      </c>
      <c r="E7" s="17">
        <v>250000</v>
      </c>
      <c r="F7" s="17">
        <f>E7*D7</f>
        <v>250000</v>
      </c>
      <c r="G7" s="64">
        <v>0.08</v>
      </c>
      <c r="H7" s="65">
        <f>E7*G7</f>
        <v>20000</v>
      </c>
      <c r="I7" s="23">
        <f>(E7*G7)+E7</f>
        <v>270000</v>
      </c>
      <c r="J7" s="52">
        <f>D7*I7</f>
        <v>270000</v>
      </c>
    </row>
    <row r="8" spans="1:10" ht="18.75" customHeight="1" x14ac:dyDescent="0.3">
      <c r="A8" s="15">
        <v>2</v>
      </c>
      <c r="B8" s="16" t="s">
        <v>34</v>
      </c>
      <c r="C8" s="15">
        <v>1</v>
      </c>
      <c r="D8" s="15">
        <v>1</v>
      </c>
      <c r="E8" s="17">
        <v>154000</v>
      </c>
      <c r="F8" s="17">
        <f t="shared" ref="F8:F17" si="0">E8*D8</f>
        <v>154000</v>
      </c>
      <c r="G8" s="64">
        <v>0.08</v>
      </c>
      <c r="H8" s="65">
        <f t="shared" ref="H8:H17" si="1">E8*G8</f>
        <v>12320</v>
      </c>
      <c r="I8" s="23">
        <v>166000</v>
      </c>
      <c r="J8" s="52">
        <f t="shared" ref="J8:J17" si="2">D8*I8</f>
        <v>166000</v>
      </c>
    </row>
    <row r="9" spans="1:10" ht="18.75" customHeight="1" x14ac:dyDescent="0.3">
      <c r="A9" s="15">
        <v>3</v>
      </c>
      <c r="B9" s="16" t="s">
        <v>35</v>
      </c>
      <c r="C9" s="15">
        <v>1</v>
      </c>
      <c r="D9" s="15">
        <v>1</v>
      </c>
      <c r="E9" s="17">
        <v>154000</v>
      </c>
      <c r="F9" s="17">
        <f t="shared" si="0"/>
        <v>154000</v>
      </c>
      <c r="G9" s="64">
        <v>0.08</v>
      </c>
      <c r="H9" s="65">
        <f t="shared" si="1"/>
        <v>12320</v>
      </c>
      <c r="I9" s="23">
        <v>166000</v>
      </c>
      <c r="J9" s="52">
        <f t="shared" si="2"/>
        <v>166000</v>
      </c>
    </row>
    <row r="10" spans="1:10" ht="18.75" customHeight="1" x14ac:dyDescent="0.3">
      <c r="A10" s="15">
        <v>4</v>
      </c>
      <c r="B10" s="16" t="s">
        <v>80</v>
      </c>
      <c r="C10" s="15">
        <v>1</v>
      </c>
      <c r="D10" s="15">
        <v>1</v>
      </c>
      <c r="E10" s="17">
        <v>170500</v>
      </c>
      <c r="F10" s="17">
        <f t="shared" si="0"/>
        <v>170500</v>
      </c>
      <c r="G10" s="64">
        <v>0.08</v>
      </c>
      <c r="H10" s="65">
        <f t="shared" si="1"/>
        <v>13640</v>
      </c>
      <c r="I10" s="23">
        <v>184000</v>
      </c>
      <c r="J10" s="52">
        <f t="shared" si="2"/>
        <v>184000</v>
      </c>
    </row>
    <row r="11" spans="1:10" ht="18.75" customHeight="1" x14ac:dyDescent="0.3">
      <c r="A11" s="15">
        <v>5</v>
      </c>
      <c r="B11" s="16" t="s">
        <v>81</v>
      </c>
      <c r="C11" s="15">
        <v>1</v>
      </c>
      <c r="D11" s="15">
        <v>1</v>
      </c>
      <c r="E11" s="17">
        <v>150000</v>
      </c>
      <c r="F11" s="17">
        <f t="shared" si="0"/>
        <v>150000</v>
      </c>
      <c r="G11" s="64">
        <v>0.08</v>
      </c>
      <c r="H11" s="65">
        <f t="shared" si="1"/>
        <v>12000</v>
      </c>
      <c r="I11" s="23">
        <f t="shared" ref="I11:I69" si="3">(E11*G11)+E11</f>
        <v>162000</v>
      </c>
      <c r="J11" s="52">
        <f t="shared" si="2"/>
        <v>162000</v>
      </c>
    </row>
    <row r="12" spans="1:10" ht="18.75" customHeight="1" x14ac:dyDescent="0.3">
      <c r="A12" s="15">
        <v>6</v>
      </c>
      <c r="B12" s="16" t="s">
        <v>36</v>
      </c>
      <c r="C12" s="15">
        <v>1</v>
      </c>
      <c r="D12" s="15">
        <v>1</v>
      </c>
      <c r="E12" s="17">
        <v>170500</v>
      </c>
      <c r="F12" s="17">
        <f t="shared" si="0"/>
        <v>170500</v>
      </c>
      <c r="G12" s="64">
        <v>0.08</v>
      </c>
      <c r="H12" s="65">
        <f t="shared" si="1"/>
        <v>13640</v>
      </c>
      <c r="I12" s="23">
        <v>184000</v>
      </c>
      <c r="J12" s="52">
        <f t="shared" si="2"/>
        <v>184000</v>
      </c>
    </row>
    <row r="13" spans="1:10" ht="18.75" customHeight="1" x14ac:dyDescent="0.3">
      <c r="A13" s="15">
        <v>7</v>
      </c>
      <c r="B13" s="16" t="s">
        <v>82</v>
      </c>
      <c r="C13" s="15">
        <v>1</v>
      </c>
      <c r="D13" s="15">
        <v>1</v>
      </c>
      <c r="E13" s="17">
        <v>150000</v>
      </c>
      <c r="F13" s="17">
        <f t="shared" si="0"/>
        <v>150000</v>
      </c>
      <c r="G13" s="64">
        <v>0.08</v>
      </c>
      <c r="H13" s="65">
        <f t="shared" si="1"/>
        <v>12000</v>
      </c>
      <c r="I13" s="23">
        <f t="shared" si="3"/>
        <v>162000</v>
      </c>
      <c r="J13" s="52">
        <f t="shared" si="2"/>
        <v>162000</v>
      </c>
    </row>
    <row r="14" spans="1:10" ht="18.75" customHeight="1" x14ac:dyDescent="0.3">
      <c r="A14" s="15">
        <v>8</v>
      </c>
      <c r="B14" s="16" t="s">
        <v>37</v>
      </c>
      <c r="C14" s="15">
        <v>1</v>
      </c>
      <c r="D14" s="15">
        <v>1</v>
      </c>
      <c r="E14" s="17">
        <v>121000</v>
      </c>
      <c r="F14" s="17">
        <f t="shared" si="0"/>
        <v>121000</v>
      </c>
      <c r="G14" s="64">
        <v>0.08</v>
      </c>
      <c r="H14" s="65">
        <f t="shared" si="1"/>
        <v>9680</v>
      </c>
      <c r="I14" s="23">
        <v>130000</v>
      </c>
      <c r="J14" s="52">
        <f t="shared" si="2"/>
        <v>130000</v>
      </c>
    </row>
    <row r="15" spans="1:10" ht="18.75" customHeight="1" x14ac:dyDescent="0.3">
      <c r="A15" s="15">
        <v>9</v>
      </c>
      <c r="B15" s="16" t="s">
        <v>38</v>
      </c>
      <c r="C15" s="15">
        <v>1</v>
      </c>
      <c r="D15" s="15">
        <v>1</v>
      </c>
      <c r="E15" s="17">
        <v>110000</v>
      </c>
      <c r="F15" s="17">
        <f t="shared" si="0"/>
        <v>110000</v>
      </c>
      <c r="G15" s="64">
        <v>0.08</v>
      </c>
      <c r="H15" s="65">
        <f t="shared" si="1"/>
        <v>8800</v>
      </c>
      <c r="I15" s="23">
        <v>118800</v>
      </c>
      <c r="J15" s="52">
        <f t="shared" si="2"/>
        <v>118800</v>
      </c>
    </row>
    <row r="16" spans="1:10" ht="18.75" customHeight="1" x14ac:dyDescent="0.3">
      <c r="A16" s="15">
        <v>10</v>
      </c>
      <c r="B16" s="16" t="s">
        <v>39</v>
      </c>
      <c r="C16" s="15">
        <v>1</v>
      </c>
      <c r="D16" s="15">
        <v>1</v>
      </c>
      <c r="E16" s="17">
        <v>110000</v>
      </c>
      <c r="F16" s="17">
        <f t="shared" si="0"/>
        <v>110000</v>
      </c>
      <c r="G16" s="64">
        <v>0.08</v>
      </c>
      <c r="H16" s="65">
        <f t="shared" si="1"/>
        <v>8800</v>
      </c>
      <c r="I16" s="23">
        <v>118800</v>
      </c>
      <c r="J16" s="52">
        <f t="shared" si="2"/>
        <v>118800</v>
      </c>
    </row>
    <row r="17" spans="1:10" ht="18.75" customHeight="1" x14ac:dyDescent="0.3">
      <c r="A17" s="15">
        <v>11</v>
      </c>
      <c r="B17" s="16" t="s">
        <v>40</v>
      </c>
      <c r="C17" s="15">
        <v>1</v>
      </c>
      <c r="D17" s="15">
        <v>1</v>
      </c>
      <c r="E17" s="17">
        <v>110000</v>
      </c>
      <c r="F17" s="17">
        <f t="shared" si="0"/>
        <v>110000</v>
      </c>
      <c r="G17" s="64">
        <v>0.08</v>
      </c>
      <c r="H17" s="65">
        <f t="shared" si="1"/>
        <v>8800</v>
      </c>
      <c r="I17" s="23">
        <f t="shared" si="3"/>
        <v>118800</v>
      </c>
      <c r="J17" s="52">
        <f t="shared" si="2"/>
        <v>118800</v>
      </c>
    </row>
    <row r="18" spans="1:10" ht="18.75" customHeight="1" x14ac:dyDescent="0.3">
      <c r="A18" s="15"/>
      <c r="B18" s="7" t="s">
        <v>41</v>
      </c>
      <c r="C18" s="56">
        <f>SUM(C7:C17)</f>
        <v>11</v>
      </c>
      <c r="D18" s="56">
        <f>SUM(D7:D17)</f>
        <v>11</v>
      </c>
      <c r="E18" s="18">
        <f>SUM(E7:E17)</f>
        <v>1650000</v>
      </c>
      <c r="F18" s="18">
        <f>SUM(F7:F17)</f>
        <v>1650000</v>
      </c>
      <c r="G18" s="22"/>
      <c r="H18" s="65"/>
      <c r="I18" s="23"/>
      <c r="J18" s="53">
        <f>SUM(J7:J17)</f>
        <v>1780400</v>
      </c>
    </row>
    <row r="19" spans="1:10" ht="18.75" customHeight="1" x14ac:dyDescent="0.3">
      <c r="A19" s="19"/>
      <c r="B19" s="93" t="s">
        <v>61</v>
      </c>
      <c r="C19" s="94"/>
      <c r="D19" s="94"/>
      <c r="E19" s="94"/>
      <c r="F19" s="95"/>
      <c r="G19" s="24"/>
      <c r="H19" s="65"/>
      <c r="I19" s="65">
        <f t="shared" si="3"/>
        <v>0</v>
      </c>
      <c r="J19" s="24"/>
    </row>
    <row r="20" spans="1:10" ht="18.75" customHeight="1" x14ac:dyDescent="0.3">
      <c r="A20" s="15">
        <v>12</v>
      </c>
      <c r="B20" s="16" t="s">
        <v>63</v>
      </c>
      <c r="C20" s="15">
        <v>1</v>
      </c>
      <c r="D20" s="15">
        <v>1</v>
      </c>
      <c r="E20" s="17">
        <v>115500</v>
      </c>
      <c r="F20" s="17">
        <f>D20*E20</f>
        <v>115500</v>
      </c>
      <c r="G20" s="64">
        <v>0.08</v>
      </c>
      <c r="H20" s="65">
        <f>E20*G20</f>
        <v>9240</v>
      </c>
      <c r="I20" s="23">
        <v>125000</v>
      </c>
      <c r="J20" s="52">
        <f>D20*I20</f>
        <v>125000</v>
      </c>
    </row>
    <row r="21" spans="1:10" ht="18.75" customHeight="1" x14ac:dyDescent="0.3">
      <c r="A21" s="15">
        <v>13</v>
      </c>
      <c r="B21" s="16" t="s">
        <v>64</v>
      </c>
      <c r="C21" s="15">
        <v>1</v>
      </c>
      <c r="D21" s="15">
        <v>1</v>
      </c>
      <c r="E21" s="17">
        <v>110000</v>
      </c>
      <c r="F21" s="17">
        <f>D21*E21</f>
        <v>110000</v>
      </c>
      <c r="G21" s="64">
        <v>0.08</v>
      </c>
      <c r="H21" s="65">
        <f t="shared" ref="H21:H24" si="4">E21*G21</f>
        <v>8800</v>
      </c>
      <c r="I21" s="23">
        <f t="shared" si="3"/>
        <v>118800</v>
      </c>
      <c r="J21" s="52">
        <f t="shared" ref="J21:J24" si="5">D21*I21</f>
        <v>118800</v>
      </c>
    </row>
    <row r="22" spans="1:10" ht="18.75" customHeight="1" x14ac:dyDescent="0.3">
      <c r="A22" s="15">
        <v>14</v>
      </c>
      <c r="B22" s="16" t="s">
        <v>65</v>
      </c>
      <c r="C22" s="15">
        <v>1</v>
      </c>
      <c r="D22" s="15">
        <v>1</v>
      </c>
      <c r="E22" s="17">
        <v>110000</v>
      </c>
      <c r="F22" s="17">
        <f>D22*E22</f>
        <v>110000</v>
      </c>
      <c r="G22" s="64">
        <v>0.08</v>
      </c>
      <c r="H22" s="65">
        <f t="shared" si="4"/>
        <v>8800</v>
      </c>
      <c r="I22" s="23">
        <f t="shared" si="3"/>
        <v>118800</v>
      </c>
      <c r="J22" s="52">
        <f t="shared" si="5"/>
        <v>118800</v>
      </c>
    </row>
    <row r="23" spans="1:10" ht="18.75" customHeight="1" x14ac:dyDescent="0.3">
      <c r="A23" s="15">
        <v>15</v>
      </c>
      <c r="B23" s="16" t="s">
        <v>66</v>
      </c>
      <c r="C23" s="15">
        <v>1</v>
      </c>
      <c r="D23" s="15">
        <v>1</v>
      </c>
      <c r="E23" s="17">
        <v>110000</v>
      </c>
      <c r="F23" s="17">
        <f>D23*E23</f>
        <v>110000</v>
      </c>
      <c r="G23" s="64">
        <v>0.08</v>
      </c>
      <c r="H23" s="65">
        <f t="shared" si="4"/>
        <v>8800</v>
      </c>
      <c r="I23" s="23">
        <f t="shared" si="3"/>
        <v>118800</v>
      </c>
      <c r="J23" s="52">
        <f t="shared" si="5"/>
        <v>118800</v>
      </c>
    </row>
    <row r="24" spans="1:10" ht="18.75" customHeight="1" x14ac:dyDescent="0.3">
      <c r="A24" s="15">
        <v>16</v>
      </c>
      <c r="B24" s="16" t="s">
        <v>67</v>
      </c>
      <c r="C24" s="15">
        <v>4</v>
      </c>
      <c r="D24" s="15">
        <v>4</v>
      </c>
      <c r="E24" s="17">
        <v>104500</v>
      </c>
      <c r="F24" s="17">
        <f>D24*E24</f>
        <v>418000</v>
      </c>
      <c r="G24" s="64">
        <v>0.08</v>
      </c>
      <c r="H24" s="65">
        <f t="shared" si="4"/>
        <v>8360</v>
      </c>
      <c r="I24" s="23">
        <v>112800</v>
      </c>
      <c r="J24" s="52">
        <f t="shared" si="5"/>
        <v>451200</v>
      </c>
    </row>
    <row r="25" spans="1:10" ht="18.75" customHeight="1" x14ac:dyDescent="0.3">
      <c r="A25" s="15"/>
      <c r="B25" s="7" t="s">
        <v>41</v>
      </c>
      <c r="C25" s="56">
        <f>SUM(C20:C24)</f>
        <v>8</v>
      </c>
      <c r="D25" s="56">
        <f>SUM(D20:D24)</f>
        <v>8</v>
      </c>
      <c r="E25" s="18">
        <f>SUM(E20:E24)</f>
        <v>550000</v>
      </c>
      <c r="F25" s="18">
        <f>SUM(F20:F24)</f>
        <v>863500</v>
      </c>
      <c r="G25" s="22"/>
      <c r="H25" s="65"/>
      <c r="I25" s="23"/>
      <c r="J25" s="53">
        <f>SUM(J20:J24)</f>
        <v>932600</v>
      </c>
    </row>
    <row r="26" spans="1:10" ht="18.75" customHeight="1" x14ac:dyDescent="0.3">
      <c r="A26" s="19"/>
      <c r="B26" s="93" t="s">
        <v>62</v>
      </c>
      <c r="C26" s="94"/>
      <c r="D26" s="94"/>
      <c r="E26" s="94"/>
      <c r="F26" s="95"/>
      <c r="G26" s="24"/>
      <c r="H26" s="65"/>
      <c r="I26" s="65">
        <f t="shared" si="3"/>
        <v>0</v>
      </c>
      <c r="J26" s="24"/>
    </row>
    <row r="27" spans="1:10" ht="32.25" customHeight="1" x14ac:dyDescent="0.3">
      <c r="A27" s="15">
        <v>17</v>
      </c>
      <c r="B27" s="20" t="s">
        <v>93</v>
      </c>
      <c r="C27" s="15">
        <v>2</v>
      </c>
      <c r="D27" s="15">
        <v>2</v>
      </c>
      <c r="E27" s="17">
        <v>115500</v>
      </c>
      <c r="F27" s="17">
        <f t="shared" ref="F27:F34" si="6">D27*E27</f>
        <v>231000</v>
      </c>
      <c r="G27" s="64">
        <v>0.08</v>
      </c>
      <c r="H27" s="65">
        <f>E27*G27</f>
        <v>9240</v>
      </c>
      <c r="I27" s="23">
        <v>125000</v>
      </c>
      <c r="J27" s="52">
        <f>D27*I27</f>
        <v>250000</v>
      </c>
    </row>
    <row r="28" spans="1:10" ht="35.25" customHeight="1" x14ac:dyDescent="0.3">
      <c r="A28" s="15">
        <v>18</v>
      </c>
      <c r="B28" s="16" t="s">
        <v>68</v>
      </c>
      <c r="C28" s="15">
        <v>1</v>
      </c>
      <c r="D28" s="15">
        <v>1</v>
      </c>
      <c r="E28" s="17">
        <v>110000</v>
      </c>
      <c r="F28" s="17">
        <f t="shared" si="6"/>
        <v>110000</v>
      </c>
      <c r="G28" s="64">
        <v>0.08</v>
      </c>
      <c r="H28" s="65">
        <f t="shared" ref="H28:H36" si="7">E28*G28</f>
        <v>8800</v>
      </c>
      <c r="I28" s="23">
        <f t="shared" si="3"/>
        <v>118800</v>
      </c>
      <c r="J28" s="52">
        <f t="shared" ref="J28:J38" si="8">D28*I28</f>
        <v>118800</v>
      </c>
    </row>
    <row r="29" spans="1:10" ht="18.75" customHeight="1" x14ac:dyDescent="0.3">
      <c r="A29" s="15">
        <v>19</v>
      </c>
      <c r="B29" s="16" t="s">
        <v>69</v>
      </c>
      <c r="C29" s="15">
        <v>2</v>
      </c>
      <c r="D29" s="15">
        <v>2</v>
      </c>
      <c r="E29" s="17">
        <v>100404</v>
      </c>
      <c r="F29" s="17">
        <f t="shared" si="6"/>
        <v>200808</v>
      </c>
      <c r="G29" s="64">
        <v>0.08</v>
      </c>
      <c r="H29" s="65">
        <f t="shared" si="7"/>
        <v>8032.3200000000006</v>
      </c>
      <c r="I29" s="23">
        <v>108500</v>
      </c>
      <c r="J29" s="52">
        <f t="shared" si="8"/>
        <v>217000</v>
      </c>
    </row>
    <row r="30" spans="1:10" ht="18.75" customHeight="1" x14ac:dyDescent="0.3">
      <c r="A30" s="15">
        <v>20</v>
      </c>
      <c r="B30" s="16" t="s">
        <v>69</v>
      </c>
      <c r="C30" s="15">
        <v>9</v>
      </c>
      <c r="D30" s="15">
        <v>9</v>
      </c>
      <c r="E30" s="17">
        <v>115500</v>
      </c>
      <c r="F30" s="17">
        <f t="shared" si="6"/>
        <v>1039500</v>
      </c>
      <c r="G30" s="64">
        <v>0.08</v>
      </c>
      <c r="H30" s="65">
        <f t="shared" si="7"/>
        <v>9240</v>
      </c>
      <c r="I30" s="23">
        <v>125000</v>
      </c>
      <c r="J30" s="52">
        <f t="shared" si="8"/>
        <v>1125000</v>
      </c>
    </row>
    <row r="31" spans="1:10" ht="18.75" customHeight="1" x14ac:dyDescent="0.3">
      <c r="A31" s="15">
        <v>21</v>
      </c>
      <c r="B31" s="16" t="s">
        <v>108</v>
      </c>
      <c r="C31" s="15">
        <v>1</v>
      </c>
      <c r="D31" s="15">
        <v>1</v>
      </c>
      <c r="E31" s="17"/>
      <c r="F31" s="17"/>
      <c r="G31" s="64"/>
      <c r="H31" s="65"/>
      <c r="I31" s="23">
        <v>107000</v>
      </c>
      <c r="J31" s="52">
        <f t="shared" si="8"/>
        <v>107000</v>
      </c>
    </row>
    <row r="32" spans="1:10" ht="40.5" customHeight="1" x14ac:dyDescent="0.3">
      <c r="A32" s="15">
        <v>22</v>
      </c>
      <c r="B32" s="20" t="s">
        <v>83</v>
      </c>
      <c r="C32" s="15">
        <v>7</v>
      </c>
      <c r="D32" s="15">
        <v>7</v>
      </c>
      <c r="E32" s="17">
        <v>99000</v>
      </c>
      <c r="F32" s="17">
        <f t="shared" si="6"/>
        <v>693000</v>
      </c>
      <c r="G32" s="64">
        <v>0.08</v>
      </c>
      <c r="H32" s="65">
        <f t="shared" si="7"/>
        <v>7920</v>
      </c>
      <c r="I32" s="23">
        <v>107000</v>
      </c>
      <c r="J32" s="52">
        <f t="shared" si="8"/>
        <v>749000</v>
      </c>
    </row>
    <row r="33" spans="1:10" ht="18.75" customHeight="1" x14ac:dyDescent="0.3">
      <c r="A33" s="15">
        <v>23</v>
      </c>
      <c r="B33" s="16" t="s">
        <v>70</v>
      </c>
      <c r="C33" s="15">
        <v>1</v>
      </c>
      <c r="D33" s="15">
        <v>1</v>
      </c>
      <c r="E33" s="17">
        <v>115500</v>
      </c>
      <c r="F33" s="17">
        <f t="shared" si="6"/>
        <v>115500</v>
      </c>
      <c r="G33" s="64">
        <v>0.08</v>
      </c>
      <c r="H33" s="65">
        <f t="shared" si="7"/>
        <v>9240</v>
      </c>
      <c r="I33" s="23">
        <v>125000</v>
      </c>
      <c r="J33" s="52">
        <f t="shared" si="8"/>
        <v>125000</v>
      </c>
    </row>
    <row r="34" spans="1:10" ht="18.75" customHeight="1" x14ac:dyDescent="0.3">
      <c r="A34" s="15">
        <v>24</v>
      </c>
      <c r="B34" s="16" t="s">
        <v>4</v>
      </c>
      <c r="C34" s="15">
        <v>18</v>
      </c>
      <c r="D34" s="15">
        <v>18</v>
      </c>
      <c r="E34" s="17">
        <v>99000</v>
      </c>
      <c r="F34" s="17">
        <f t="shared" si="6"/>
        <v>1782000</v>
      </c>
      <c r="G34" s="64">
        <v>0.08</v>
      </c>
      <c r="H34" s="65">
        <f t="shared" si="7"/>
        <v>7920</v>
      </c>
      <c r="I34" s="23">
        <v>107000</v>
      </c>
      <c r="J34" s="52">
        <f t="shared" si="8"/>
        <v>1926000</v>
      </c>
    </row>
    <row r="35" spans="1:10" ht="18.75" customHeight="1" x14ac:dyDescent="0.3">
      <c r="A35" s="15">
        <v>25</v>
      </c>
      <c r="B35" s="16" t="s">
        <v>101</v>
      </c>
      <c r="C35" s="15">
        <v>1</v>
      </c>
      <c r="D35" s="15">
        <v>1</v>
      </c>
      <c r="E35" s="17"/>
      <c r="F35" s="17"/>
      <c r="G35" s="64"/>
      <c r="H35" s="65"/>
      <c r="I35" s="23">
        <v>149000</v>
      </c>
      <c r="J35" s="52">
        <f t="shared" si="8"/>
        <v>149000</v>
      </c>
    </row>
    <row r="36" spans="1:10" ht="31.5" customHeight="1" x14ac:dyDescent="0.3">
      <c r="A36" s="15">
        <v>26</v>
      </c>
      <c r="B36" s="20" t="s">
        <v>84</v>
      </c>
      <c r="C36" s="15">
        <v>1</v>
      </c>
      <c r="D36" s="15">
        <v>1</v>
      </c>
      <c r="E36" s="17">
        <v>120000</v>
      </c>
      <c r="F36" s="17">
        <f>D36*E36</f>
        <v>120000</v>
      </c>
      <c r="G36" s="64">
        <v>0.08</v>
      </c>
      <c r="H36" s="65">
        <f t="shared" si="7"/>
        <v>9600</v>
      </c>
      <c r="I36" s="23">
        <f t="shared" si="3"/>
        <v>129600</v>
      </c>
      <c r="J36" s="52">
        <f t="shared" si="8"/>
        <v>129600</v>
      </c>
    </row>
    <row r="37" spans="1:10" ht="18.75" customHeight="1" x14ac:dyDescent="0.3">
      <c r="A37" s="15">
        <v>27</v>
      </c>
      <c r="B37" s="20" t="s">
        <v>92</v>
      </c>
      <c r="C37" s="15">
        <v>1</v>
      </c>
      <c r="D37" s="15">
        <v>1</v>
      </c>
      <c r="E37" s="17"/>
      <c r="F37" s="17"/>
      <c r="G37" s="64"/>
      <c r="H37" s="65"/>
      <c r="I37" s="23">
        <v>104000</v>
      </c>
      <c r="J37" s="52">
        <f t="shared" si="8"/>
        <v>104000</v>
      </c>
    </row>
    <row r="38" spans="1:10" ht="18.75" customHeight="1" x14ac:dyDescent="0.3">
      <c r="A38" s="15">
        <v>28</v>
      </c>
      <c r="B38" s="20" t="s">
        <v>100</v>
      </c>
      <c r="C38" s="15">
        <v>1</v>
      </c>
      <c r="D38" s="15">
        <v>1</v>
      </c>
      <c r="E38" s="17"/>
      <c r="F38" s="17"/>
      <c r="G38" s="64"/>
      <c r="H38" s="65"/>
      <c r="I38" s="23">
        <v>108500</v>
      </c>
      <c r="J38" s="52">
        <f t="shared" si="8"/>
        <v>108500</v>
      </c>
    </row>
    <row r="39" spans="1:10" ht="18.75" customHeight="1" x14ac:dyDescent="0.3">
      <c r="A39" s="15"/>
      <c r="B39" s="7" t="s">
        <v>41</v>
      </c>
      <c r="C39" s="56">
        <f>SUM(C27:C38)</f>
        <v>45</v>
      </c>
      <c r="D39" s="56">
        <f>SUM(D27:D38)</f>
        <v>45</v>
      </c>
      <c r="E39" s="18">
        <f>SUM(E27:E36)</f>
        <v>874904</v>
      </c>
      <c r="F39" s="18">
        <f>SUM(F27:F36)</f>
        <v>4291808</v>
      </c>
      <c r="G39" s="22"/>
      <c r="H39" s="65"/>
      <c r="I39" s="23"/>
      <c r="J39" s="53">
        <f>SUM(J27:J38)</f>
        <v>5108900</v>
      </c>
    </row>
    <row r="40" spans="1:10" ht="18.75" customHeight="1" x14ac:dyDescent="0.3">
      <c r="A40" s="19"/>
      <c r="B40" s="93" t="s">
        <v>72</v>
      </c>
      <c r="C40" s="94"/>
      <c r="D40" s="94"/>
      <c r="E40" s="94"/>
      <c r="F40" s="95"/>
      <c r="G40" s="24"/>
      <c r="H40" s="65"/>
      <c r="I40" s="65">
        <f t="shared" si="3"/>
        <v>0</v>
      </c>
      <c r="J40" s="24"/>
    </row>
    <row r="41" spans="1:10" ht="18.75" customHeight="1" x14ac:dyDescent="0.3">
      <c r="A41" s="15">
        <v>29</v>
      </c>
      <c r="B41" s="16" t="s">
        <v>42</v>
      </c>
      <c r="C41" s="15">
        <v>3</v>
      </c>
      <c r="D41" s="15">
        <v>3</v>
      </c>
      <c r="E41" s="17">
        <v>143000</v>
      </c>
      <c r="F41" s="17">
        <f>D41*E41</f>
        <v>429000</v>
      </c>
      <c r="G41" s="64">
        <v>0.08</v>
      </c>
      <c r="H41" s="65">
        <f>E41*G41</f>
        <v>11440</v>
      </c>
      <c r="I41" s="23">
        <v>154000</v>
      </c>
      <c r="J41" s="52">
        <f>D41*I41</f>
        <v>462000</v>
      </c>
    </row>
    <row r="42" spans="1:10" ht="18.75" customHeight="1" x14ac:dyDescent="0.3">
      <c r="A42" s="15">
        <v>30</v>
      </c>
      <c r="B42" s="16" t="s">
        <v>42</v>
      </c>
      <c r="C42" s="15">
        <v>1</v>
      </c>
      <c r="D42" s="15">
        <v>1</v>
      </c>
      <c r="E42" s="17">
        <v>132000</v>
      </c>
      <c r="F42" s="17">
        <f>D42*E42</f>
        <v>132000</v>
      </c>
      <c r="G42" s="64">
        <v>0.08</v>
      </c>
      <c r="H42" s="65">
        <f t="shared" ref="H42:H45" si="9">E42*G42</f>
        <v>10560</v>
      </c>
      <c r="I42" s="23">
        <v>142000</v>
      </c>
      <c r="J42" s="52">
        <f t="shared" ref="J42:J45" si="10">D42*I42</f>
        <v>142000</v>
      </c>
    </row>
    <row r="43" spans="1:10" ht="18.75" customHeight="1" x14ac:dyDescent="0.3">
      <c r="A43" s="15">
        <v>31</v>
      </c>
      <c r="B43" s="16" t="s">
        <v>42</v>
      </c>
      <c r="C43" s="15">
        <v>2</v>
      </c>
      <c r="D43" s="15">
        <v>2</v>
      </c>
      <c r="E43" s="17">
        <v>121000</v>
      </c>
      <c r="F43" s="17">
        <f>D43*E43</f>
        <v>242000</v>
      </c>
      <c r="G43" s="64">
        <v>0.08</v>
      </c>
      <c r="H43" s="65">
        <f t="shared" si="9"/>
        <v>9680</v>
      </c>
      <c r="I43" s="23">
        <v>130000</v>
      </c>
      <c r="J43" s="52">
        <f t="shared" si="10"/>
        <v>260000</v>
      </c>
    </row>
    <row r="44" spans="1:10" ht="18.75" customHeight="1" x14ac:dyDescent="0.3">
      <c r="A44" s="15">
        <v>32</v>
      </c>
      <c r="B44" s="16" t="s">
        <v>43</v>
      </c>
      <c r="C44" s="15">
        <v>9</v>
      </c>
      <c r="D44" s="15">
        <v>9</v>
      </c>
      <c r="E44" s="17">
        <v>115500</v>
      </c>
      <c r="F44" s="17">
        <f>D44*E44</f>
        <v>1039500</v>
      </c>
      <c r="G44" s="64">
        <v>0.08</v>
      </c>
      <c r="H44" s="65">
        <f t="shared" si="9"/>
        <v>9240</v>
      </c>
      <c r="I44" s="23">
        <v>125000</v>
      </c>
      <c r="J44" s="52">
        <f t="shared" si="10"/>
        <v>1125000</v>
      </c>
    </row>
    <row r="45" spans="1:10" ht="18.75" customHeight="1" x14ac:dyDescent="0.3">
      <c r="A45" s="15">
        <v>33</v>
      </c>
      <c r="B45" s="16" t="s">
        <v>85</v>
      </c>
      <c r="C45" s="15">
        <v>2</v>
      </c>
      <c r="D45" s="15">
        <v>2</v>
      </c>
      <c r="E45" s="17">
        <v>120000</v>
      </c>
      <c r="F45" s="17">
        <f>D45*E45</f>
        <v>240000</v>
      </c>
      <c r="G45" s="64">
        <v>0.08</v>
      </c>
      <c r="H45" s="65">
        <f t="shared" si="9"/>
        <v>9600</v>
      </c>
      <c r="I45" s="23">
        <f t="shared" si="3"/>
        <v>129600</v>
      </c>
      <c r="J45" s="52">
        <f t="shared" si="10"/>
        <v>259200</v>
      </c>
    </row>
    <row r="46" spans="1:10" ht="18.75" customHeight="1" x14ac:dyDescent="0.3">
      <c r="A46" s="15"/>
      <c r="B46" s="7" t="s">
        <v>41</v>
      </c>
      <c r="C46" s="56">
        <f>SUM(C41:C45)</f>
        <v>17</v>
      </c>
      <c r="D46" s="56">
        <f>SUM(D41:D45)</f>
        <v>17</v>
      </c>
      <c r="E46" s="18">
        <f>SUM(E41:E45)</f>
        <v>631500</v>
      </c>
      <c r="F46" s="18">
        <f>SUM(F41:F45)</f>
        <v>2082500</v>
      </c>
      <c r="G46" s="22"/>
      <c r="H46" s="65"/>
      <c r="I46" s="23"/>
      <c r="J46" s="53">
        <f>SUM(J41:J45)</f>
        <v>2248200</v>
      </c>
    </row>
    <row r="47" spans="1:10" ht="18.75" customHeight="1" x14ac:dyDescent="0.3">
      <c r="A47" s="19"/>
      <c r="B47" s="93" t="s">
        <v>71</v>
      </c>
      <c r="C47" s="94"/>
      <c r="D47" s="94"/>
      <c r="E47" s="94"/>
      <c r="F47" s="95"/>
      <c r="G47" s="24"/>
      <c r="H47" s="65"/>
      <c r="I47" s="65">
        <f t="shared" si="3"/>
        <v>0</v>
      </c>
      <c r="J47" s="24"/>
    </row>
    <row r="48" spans="1:10" ht="21.75" customHeight="1" x14ac:dyDescent="0.3">
      <c r="A48" s="15">
        <v>34</v>
      </c>
      <c r="B48" s="16" t="s">
        <v>44</v>
      </c>
      <c r="C48" s="15">
        <v>1</v>
      </c>
      <c r="D48" s="15">
        <v>1</v>
      </c>
      <c r="E48" s="17">
        <v>115500</v>
      </c>
      <c r="F48" s="17">
        <f>D48*E48</f>
        <v>115500</v>
      </c>
      <c r="G48" s="64">
        <v>0.08</v>
      </c>
      <c r="H48" s="65">
        <f>E48*G48</f>
        <v>9240</v>
      </c>
      <c r="I48" s="23">
        <v>125000</v>
      </c>
      <c r="J48" s="52">
        <f>D48*I48</f>
        <v>125000</v>
      </c>
    </row>
    <row r="49" spans="1:10" ht="18.75" customHeight="1" x14ac:dyDescent="0.3">
      <c r="A49" s="15">
        <v>35</v>
      </c>
      <c r="B49" s="16" t="s">
        <v>45</v>
      </c>
      <c r="C49" s="15">
        <v>1</v>
      </c>
      <c r="D49" s="15">
        <v>1</v>
      </c>
      <c r="E49" s="17">
        <v>99000</v>
      </c>
      <c r="F49" s="17">
        <f t="shared" ref="F49:F69" si="11">D49*E49</f>
        <v>99000</v>
      </c>
      <c r="G49" s="64">
        <v>0.08</v>
      </c>
      <c r="H49" s="65">
        <f t="shared" ref="H49:H69" si="12">E49*G49</f>
        <v>7920</v>
      </c>
      <c r="I49" s="23">
        <v>107000</v>
      </c>
      <c r="J49" s="52">
        <f t="shared" ref="J49:J69" si="13">D49*I49</f>
        <v>107000</v>
      </c>
    </row>
    <row r="50" spans="1:10" ht="18.75" customHeight="1" x14ac:dyDescent="0.3">
      <c r="A50" s="15">
        <v>36</v>
      </c>
      <c r="B50" s="16" t="s">
        <v>46</v>
      </c>
      <c r="C50" s="15">
        <v>2</v>
      </c>
      <c r="D50" s="15">
        <v>2</v>
      </c>
      <c r="E50" s="17">
        <v>115500</v>
      </c>
      <c r="F50" s="17">
        <f t="shared" si="11"/>
        <v>231000</v>
      </c>
      <c r="G50" s="64">
        <v>0.08</v>
      </c>
      <c r="H50" s="65">
        <f t="shared" si="12"/>
        <v>9240</v>
      </c>
      <c r="I50" s="23">
        <v>125000</v>
      </c>
      <c r="J50" s="52">
        <f t="shared" si="13"/>
        <v>250000</v>
      </c>
    </row>
    <row r="51" spans="1:10" ht="18.75" customHeight="1" x14ac:dyDescent="0.3">
      <c r="A51" s="15">
        <v>37</v>
      </c>
      <c r="B51" s="16" t="s">
        <v>3</v>
      </c>
      <c r="C51" s="15">
        <v>1</v>
      </c>
      <c r="D51" s="15">
        <v>1</v>
      </c>
      <c r="E51" s="17">
        <v>99000</v>
      </c>
      <c r="F51" s="17">
        <f t="shared" si="11"/>
        <v>99000</v>
      </c>
      <c r="G51" s="64">
        <v>0.08</v>
      </c>
      <c r="H51" s="65">
        <f t="shared" si="12"/>
        <v>7920</v>
      </c>
      <c r="I51" s="23">
        <v>107000</v>
      </c>
      <c r="J51" s="52">
        <f t="shared" si="13"/>
        <v>107000</v>
      </c>
    </row>
    <row r="52" spans="1:10" ht="18.75" customHeight="1" x14ac:dyDescent="0.3">
      <c r="A52" s="15">
        <v>38</v>
      </c>
      <c r="B52" s="16" t="s">
        <v>5</v>
      </c>
      <c r="C52" s="15">
        <v>3</v>
      </c>
      <c r="D52" s="15">
        <v>3</v>
      </c>
      <c r="E52" s="17">
        <v>99000</v>
      </c>
      <c r="F52" s="17">
        <f t="shared" si="11"/>
        <v>297000</v>
      </c>
      <c r="G52" s="64">
        <v>0.08</v>
      </c>
      <c r="H52" s="65">
        <f t="shared" si="12"/>
        <v>7920</v>
      </c>
      <c r="I52" s="23">
        <v>105000</v>
      </c>
      <c r="J52" s="52">
        <f t="shared" si="13"/>
        <v>315000</v>
      </c>
    </row>
    <row r="53" spans="1:10" ht="18.75" customHeight="1" x14ac:dyDescent="0.3">
      <c r="A53" s="15">
        <v>39</v>
      </c>
      <c r="B53" s="16" t="s">
        <v>79</v>
      </c>
      <c r="C53" s="15">
        <v>4</v>
      </c>
      <c r="D53" s="15">
        <v>4</v>
      </c>
      <c r="E53" s="17">
        <v>100404</v>
      </c>
      <c r="F53" s="17">
        <f t="shared" si="11"/>
        <v>401616</v>
      </c>
      <c r="G53" s="64">
        <v>0.08</v>
      </c>
      <c r="H53" s="65">
        <f t="shared" si="12"/>
        <v>8032.3200000000006</v>
      </c>
      <c r="I53" s="23">
        <v>108000</v>
      </c>
      <c r="J53" s="52">
        <f t="shared" si="13"/>
        <v>432000</v>
      </c>
    </row>
    <row r="54" spans="1:10" ht="18.75" customHeight="1" x14ac:dyDescent="0.3">
      <c r="A54" s="15">
        <v>40</v>
      </c>
      <c r="B54" s="16" t="s">
        <v>47</v>
      </c>
      <c r="C54" s="15">
        <v>1</v>
      </c>
      <c r="D54" s="15">
        <v>1</v>
      </c>
      <c r="E54" s="17">
        <v>104500</v>
      </c>
      <c r="F54" s="17">
        <f t="shared" si="11"/>
        <v>104500</v>
      </c>
      <c r="G54" s="64">
        <v>0.08</v>
      </c>
      <c r="H54" s="65">
        <f t="shared" si="12"/>
        <v>8360</v>
      </c>
      <c r="I54" s="23">
        <v>112800</v>
      </c>
      <c r="J54" s="52">
        <f t="shared" si="13"/>
        <v>112800</v>
      </c>
    </row>
    <row r="55" spans="1:10" ht="18.75" customHeight="1" x14ac:dyDescent="0.3">
      <c r="A55" s="15">
        <v>41</v>
      </c>
      <c r="B55" s="16" t="s">
        <v>48</v>
      </c>
      <c r="C55" s="15">
        <v>2</v>
      </c>
      <c r="D55" s="15">
        <v>2</v>
      </c>
      <c r="E55" s="17">
        <v>100404</v>
      </c>
      <c r="F55" s="17">
        <f t="shared" si="11"/>
        <v>200808</v>
      </c>
      <c r="G55" s="64">
        <v>0.08</v>
      </c>
      <c r="H55" s="65">
        <f t="shared" si="12"/>
        <v>8032.3200000000006</v>
      </c>
      <c r="I55" s="23">
        <v>108000</v>
      </c>
      <c r="J55" s="52">
        <f t="shared" si="13"/>
        <v>216000</v>
      </c>
    </row>
    <row r="56" spans="1:10" ht="18.75" customHeight="1" x14ac:dyDescent="0.3">
      <c r="A56" s="15">
        <v>42</v>
      </c>
      <c r="B56" s="16" t="s">
        <v>49</v>
      </c>
      <c r="C56" s="15">
        <v>1</v>
      </c>
      <c r="D56" s="15">
        <v>1</v>
      </c>
      <c r="E56" s="17">
        <v>97143</v>
      </c>
      <c r="F56" s="17">
        <f t="shared" si="11"/>
        <v>97143</v>
      </c>
      <c r="G56" s="64">
        <v>0.08</v>
      </c>
      <c r="H56" s="65">
        <f t="shared" si="12"/>
        <v>7771.4400000000005</v>
      </c>
      <c r="I56" s="23">
        <v>105000</v>
      </c>
      <c r="J56" s="52">
        <f t="shared" si="13"/>
        <v>105000</v>
      </c>
    </row>
    <row r="57" spans="1:10" ht="18.75" customHeight="1" x14ac:dyDescent="0.3">
      <c r="A57" s="15">
        <v>43</v>
      </c>
      <c r="B57" s="16" t="s">
        <v>50</v>
      </c>
      <c r="C57" s="15">
        <v>1</v>
      </c>
      <c r="D57" s="15">
        <v>1</v>
      </c>
      <c r="E57" s="17">
        <v>100404</v>
      </c>
      <c r="F57" s="17">
        <f t="shared" si="11"/>
        <v>100404</v>
      </c>
      <c r="G57" s="64">
        <v>0.08</v>
      </c>
      <c r="H57" s="65">
        <f t="shared" si="12"/>
        <v>8032.3200000000006</v>
      </c>
      <c r="I57" s="23">
        <v>105000</v>
      </c>
      <c r="J57" s="52">
        <f t="shared" si="13"/>
        <v>105000</v>
      </c>
    </row>
    <row r="58" spans="1:10" ht="22.5" customHeight="1" x14ac:dyDescent="0.3">
      <c r="A58" s="15">
        <v>44</v>
      </c>
      <c r="B58" s="16" t="s">
        <v>51</v>
      </c>
      <c r="C58" s="15">
        <v>1</v>
      </c>
      <c r="D58" s="15">
        <v>1</v>
      </c>
      <c r="E58" s="17">
        <v>115500</v>
      </c>
      <c r="F58" s="17">
        <f t="shared" si="11"/>
        <v>115500</v>
      </c>
      <c r="G58" s="64">
        <v>0.08</v>
      </c>
      <c r="H58" s="65">
        <f t="shared" si="12"/>
        <v>9240</v>
      </c>
      <c r="I58" s="23">
        <v>125000</v>
      </c>
      <c r="J58" s="52">
        <f t="shared" si="13"/>
        <v>125000</v>
      </c>
    </row>
    <row r="59" spans="1:10" ht="18.75" customHeight="1" x14ac:dyDescent="0.3">
      <c r="A59" s="15">
        <v>45</v>
      </c>
      <c r="B59" s="16" t="s">
        <v>52</v>
      </c>
      <c r="C59" s="15">
        <v>1</v>
      </c>
      <c r="D59" s="15">
        <v>1</v>
      </c>
      <c r="E59" s="17">
        <v>99000</v>
      </c>
      <c r="F59" s="17">
        <f t="shared" si="11"/>
        <v>99000</v>
      </c>
      <c r="G59" s="64">
        <v>0.08</v>
      </c>
      <c r="H59" s="65">
        <f t="shared" si="12"/>
        <v>7920</v>
      </c>
      <c r="I59" s="23">
        <v>107000</v>
      </c>
      <c r="J59" s="52">
        <f t="shared" si="13"/>
        <v>107000</v>
      </c>
    </row>
    <row r="60" spans="1:10" ht="23.25" customHeight="1" x14ac:dyDescent="0.3">
      <c r="A60" s="15">
        <v>46</v>
      </c>
      <c r="B60" s="16" t="s">
        <v>53</v>
      </c>
      <c r="C60" s="15">
        <v>2</v>
      </c>
      <c r="D60" s="15">
        <v>2</v>
      </c>
      <c r="E60" s="17">
        <v>104500</v>
      </c>
      <c r="F60" s="17">
        <f t="shared" si="11"/>
        <v>209000</v>
      </c>
      <c r="G60" s="64">
        <v>0.08</v>
      </c>
      <c r="H60" s="65">
        <f t="shared" si="12"/>
        <v>8360</v>
      </c>
      <c r="I60" s="23">
        <v>112800</v>
      </c>
      <c r="J60" s="52">
        <f t="shared" si="13"/>
        <v>225600</v>
      </c>
    </row>
    <row r="61" spans="1:10" x14ac:dyDescent="0.3">
      <c r="A61" s="15">
        <v>47</v>
      </c>
      <c r="B61" s="16" t="s">
        <v>103</v>
      </c>
      <c r="C61" s="15">
        <v>1</v>
      </c>
      <c r="D61" s="15">
        <v>1</v>
      </c>
      <c r="E61" s="17">
        <v>115500</v>
      </c>
      <c r="F61" s="17">
        <f t="shared" si="11"/>
        <v>115500</v>
      </c>
      <c r="G61" s="64">
        <v>0.08</v>
      </c>
      <c r="H61" s="65">
        <f t="shared" si="12"/>
        <v>9240</v>
      </c>
      <c r="I61" s="23">
        <v>125000</v>
      </c>
      <c r="J61" s="52">
        <f t="shared" si="13"/>
        <v>125000</v>
      </c>
    </row>
    <row r="62" spans="1:10" ht="19.5" customHeight="1" x14ac:dyDescent="0.3">
      <c r="A62" s="15">
        <v>48</v>
      </c>
      <c r="B62" s="16" t="s">
        <v>54</v>
      </c>
      <c r="C62" s="15">
        <v>2</v>
      </c>
      <c r="D62" s="15">
        <v>2</v>
      </c>
      <c r="E62" s="17">
        <v>104500</v>
      </c>
      <c r="F62" s="17">
        <f t="shared" si="11"/>
        <v>209000</v>
      </c>
      <c r="G62" s="64">
        <v>0.08</v>
      </c>
      <c r="H62" s="65">
        <f t="shared" si="12"/>
        <v>8360</v>
      </c>
      <c r="I62" s="23">
        <v>112800</v>
      </c>
      <c r="J62" s="52">
        <f t="shared" si="13"/>
        <v>225600</v>
      </c>
    </row>
    <row r="63" spans="1:10" ht="25.5" customHeight="1" x14ac:dyDescent="0.3">
      <c r="A63" s="15">
        <v>49</v>
      </c>
      <c r="B63" s="20" t="s">
        <v>86</v>
      </c>
      <c r="C63" s="15">
        <v>2</v>
      </c>
      <c r="D63" s="15">
        <v>2</v>
      </c>
      <c r="E63" s="17">
        <v>120000</v>
      </c>
      <c r="F63" s="17">
        <f t="shared" si="11"/>
        <v>240000</v>
      </c>
      <c r="G63" s="64">
        <v>0.08</v>
      </c>
      <c r="H63" s="65">
        <f t="shared" si="12"/>
        <v>9600</v>
      </c>
      <c r="I63" s="23">
        <f t="shared" si="3"/>
        <v>129600</v>
      </c>
      <c r="J63" s="52">
        <f t="shared" si="13"/>
        <v>259200</v>
      </c>
    </row>
    <row r="64" spans="1:10" ht="18.75" customHeight="1" x14ac:dyDescent="0.3">
      <c r="A64" s="15">
        <v>50</v>
      </c>
      <c r="B64" s="16" t="s">
        <v>87</v>
      </c>
      <c r="C64" s="15">
        <v>1</v>
      </c>
      <c r="D64" s="15">
        <v>1</v>
      </c>
      <c r="E64" s="17">
        <v>120000</v>
      </c>
      <c r="F64" s="17">
        <f t="shared" si="11"/>
        <v>120000</v>
      </c>
      <c r="G64" s="64">
        <v>0.08</v>
      </c>
      <c r="H64" s="65">
        <f t="shared" si="12"/>
        <v>9600</v>
      </c>
      <c r="I64" s="23">
        <f t="shared" si="3"/>
        <v>129600</v>
      </c>
      <c r="J64" s="52">
        <f t="shared" si="13"/>
        <v>129600</v>
      </c>
    </row>
    <row r="65" spans="1:12" ht="21.75" customHeight="1" x14ac:dyDescent="0.3">
      <c r="A65" s="15">
        <v>51</v>
      </c>
      <c r="B65" s="20" t="s">
        <v>88</v>
      </c>
      <c r="C65" s="15">
        <v>1</v>
      </c>
      <c r="D65" s="15">
        <v>1</v>
      </c>
      <c r="E65" s="17">
        <v>120000</v>
      </c>
      <c r="F65" s="17">
        <f t="shared" si="11"/>
        <v>120000</v>
      </c>
      <c r="G65" s="64">
        <v>0.08</v>
      </c>
      <c r="H65" s="65">
        <f t="shared" si="12"/>
        <v>9600</v>
      </c>
      <c r="I65" s="23">
        <f t="shared" si="3"/>
        <v>129600</v>
      </c>
      <c r="J65" s="52">
        <f t="shared" si="13"/>
        <v>129600</v>
      </c>
    </row>
    <row r="66" spans="1:12" ht="40.5" x14ac:dyDescent="0.3">
      <c r="A66" s="15">
        <v>52</v>
      </c>
      <c r="B66" s="20" t="s">
        <v>89</v>
      </c>
      <c r="C66" s="15">
        <v>1</v>
      </c>
      <c r="D66" s="15">
        <v>1</v>
      </c>
      <c r="E66" s="17">
        <v>110000</v>
      </c>
      <c r="F66" s="17">
        <f t="shared" si="11"/>
        <v>110000</v>
      </c>
      <c r="G66" s="64">
        <v>0.08</v>
      </c>
      <c r="H66" s="65">
        <f t="shared" si="12"/>
        <v>8800</v>
      </c>
      <c r="I66" s="23">
        <f t="shared" si="3"/>
        <v>118800</v>
      </c>
      <c r="J66" s="52">
        <f t="shared" si="13"/>
        <v>118800</v>
      </c>
    </row>
    <row r="67" spans="1:12" x14ac:dyDescent="0.3">
      <c r="A67" s="15">
        <v>53</v>
      </c>
      <c r="B67" s="20" t="s">
        <v>90</v>
      </c>
      <c r="C67" s="15">
        <v>3</v>
      </c>
      <c r="D67" s="15">
        <v>3</v>
      </c>
      <c r="E67" s="17">
        <v>120000</v>
      </c>
      <c r="F67" s="17">
        <f t="shared" si="11"/>
        <v>360000</v>
      </c>
      <c r="G67" s="64">
        <v>0.08</v>
      </c>
      <c r="H67" s="65">
        <f t="shared" si="12"/>
        <v>9600</v>
      </c>
      <c r="I67" s="23">
        <f t="shared" si="3"/>
        <v>129600</v>
      </c>
      <c r="J67" s="52">
        <f t="shared" si="13"/>
        <v>388800</v>
      </c>
    </row>
    <row r="68" spans="1:12" x14ac:dyDescent="0.3">
      <c r="A68" s="15">
        <v>54</v>
      </c>
      <c r="B68" s="20" t="s">
        <v>102</v>
      </c>
      <c r="C68" s="15">
        <v>1</v>
      </c>
      <c r="D68" s="15">
        <v>0.5</v>
      </c>
      <c r="E68" s="17"/>
      <c r="F68" s="17"/>
      <c r="G68" s="64"/>
      <c r="H68" s="65"/>
      <c r="I68" s="23">
        <v>129600</v>
      </c>
      <c r="J68" s="52">
        <f t="shared" si="13"/>
        <v>64800</v>
      </c>
    </row>
    <row r="69" spans="1:12" x14ac:dyDescent="0.3">
      <c r="A69" s="15">
        <v>55</v>
      </c>
      <c r="B69" s="20" t="s">
        <v>91</v>
      </c>
      <c r="C69" s="15">
        <v>1</v>
      </c>
      <c r="D69" s="15">
        <v>1</v>
      </c>
      <c r="E69" s="17">
        <v>130000</v>
      </c>
      <c r="F69" s="17">
        <f t="shared" si="11"/>
        <v>130000</v>
      </c>
      <c r="G69" s="64">
        <v>0.08</v>
      </c>
      <c r="H69" s="65">
        <f t="shared" si="12"/>
        <v>10400</v>
      </c>
      <c r="I69" s="23">
        <f t="shared" si="3"/>
        <v>140400</v>
      </c>
      <c r="J69" s="52">
        <f t="shared" si="13"/>
        <v>140400</v>
      </c>
    </row>
    <row r="70" spans="1:12" x14ac:dyDescent="0.3">
      <c r="A70" s="15"/>
      <c r="B70" s="7" t="s">
        <v>41</v>
      </c>
      <c r="C70" s="56">
        <f>SUM(C48:C69)</f>
        <v>34</v>
      </c>
      <c r="D70" s="56">
        <f>SUM(D48:D69)</f>
        <v>33.5</v>
      </c>
      <c r="E70" s="21">
        <f>SUM(E48:E69)</f>
        <v>2289855</v>
      </c>
      <c r="F70" s="21">
        <f>SUM(F48:F69)</f>
        <v>3573971</v>
      </c>
      <c r="G70" s="11"/>
      <c r="H70" s="66"/>
      <c r="I70" s="22"/>
      <c r="J70" s="53">
        <f>SUM(J48:J69)</f>
        <v>3914200</v>
      </c>
      <c r="L70" s="73"/>
    </row>
    <row r="71" spans="1:12" x14ac:dyDescent="0.3">
      <c r="A71" s="96" t="s">
        <v>55</v>
      </c>
      <c r="B71" s="97"/>
      <c r="C71" s="63">
        <f>SUM(C18+C25+C39+C46+C70)</f>
        <v>115</v>
      </c>
      <c r="D71" s="63">
        <f>SUM(D18+D25+D39+D46+D70)</f>
        <v>114.5</v>
      </c>
      <c r="E71" s="67">
        <f>E70+E46+E39+E25+E18</f>
        <v>5996259</v>
      </c>
      <c r="F71" s="67">
        <f>F70+F46+F39+F25+F18</f>
        <v>12461779</v>
      </c>
      <c r="G71" s="68"/>
      <c r="H71" s="69"/>
      <c r="I71" s="70"/>
      <c r="J71" s="71">
        <f>J18+J25+J39+J46+J70</f>
        <v>13984300</v>
      </c>
      <c r="L71" s="73"/>
    </row>
    <row r="72" spans="1:12" x14ac:dyDescent="0.3">
      <c r="E72" s="11"/>
      <c r="F72" s="11"/>
      <c r="I72" s="11"/>
      <c r="J72" s="11"/>
    </row>
    <row r="73" spans="1:12" ht="45.75" customHeight="1" x14ac:dyDescent="0.3">
      <c r="A73" s="90" t="s">
        <v>99</v>
      </c>
      <c r="B73" s="91"/>
      <c r="C73" s="91"/>
      <c r="D73" s="91"/>
      <c r="E73" s="91"/>
      <c r="F73" s="91"/>
      <c r="G73" s="91"/>
      <c r="H73" s="91"/>
      <c r="I73" s="91"/>
      <c r="J73" s="91"/>
    </row>
    <row r="82" ht="15" customHeight="1" x14ac:dyDescent="0.3"/>
  </sheetData>
  <sheetProtection selectLockedCells="1" selectUnlockedCells="1"/>
  <mergeCells count="15">
    <mergeCell ref="I1:J1"/>
    <mergeCell ref="A73:J73"/>
    <mergeCell ref="J3:J4"/>
    <mergeCell ref="B40:F40"/>
    <mergeCell ref="B47:F47"/>
    <mergeCell ref="A71:B71"/>
    <mergeCell ref="B6:F6"/>
    <mergeCell ref="B19:F19"/>
    <mergeCell ref="B26:F26"/>
    <mergeCell ref="I3:I4"/>
    <mergeCell ref="D3:D4"/>
    <mergeCell ref="B3:B4"/>
    <mergeCell ref="A3:A4"/>
    <mergeCell ref="C3:C4"/>
    <mergeCell ref="A2:J2"/>
  </mergeCells>
  <pageMargins left="0.38" right="0.2" top="0.43" bottom="0.48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tiv2</vt:lpstr>
      <vt:lpstr>komumal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2024-01-31T13:57:35Z</dcterms:modified>
</cp:coreProperties>
</file>