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6000" firstSheet="2" activeTab="5"/>
  </bookViews>
  <sheets>
    <sheet name="02.2014" sheetId="1" state="hidden" r:id="rId1"/>
    <sheet name="02.2014 (2)" sheetId="2" state="hidden" r:id="rId2"/>
    <sheet name="NUH 1" sheetId="14" r:id="rId3"/>
    <sheet name="NUH2" sheetId="15" r:id="rId4"/>
    <sheet name="NUH3" sheetId="16" r:id="rId5"/>
    <sheet name="NUH4" sheetId="17" r:id="rId6"/>
  </sheets>
  <externalReferences>
    <externalReference r:id="rId7"/>
  </externalReferences>
  <definedNames>
    <definedName name="_xlnm._FilterDatabase" localSheetId="0" hidden="1">'02.2014'!$A$13:$K$140</definedName>
    <definedName name="_xlnm._FilterDatabase" localSheetId="1" hidden="1">'02.2014 (2)'!$A$13:$K$141</definedName>
    <definedName name="_xlnm.Print_Area" localSheetId="0">'02.2014'!$A$1:$K$450</definedName>
    <definedName name="_xlnm.Print_Area" localSheetId="1">'02.2014 (2)'!$A$1:$K$454</definedName>
    <definedName name="_xlnm.Print_Titles" localSheetId="0">'02.2014'!$14:$14</definedName>
    <definedName name="_xlnm.Print_Titles" localSheetId="1">'02.2014 (2)'!$14:$14</definedName>
  </definedNames>
  <calcPr calcId="125725"/>
</workbook>
</file>

<file path=xl/calcChain.xml><?xml version="1.0" encoding="utf-8"?>
<calcChain xmlns="http://schemas.openxmlformats.org/spreadsheetml/2006/main">
  <c r="G22" i="16"/>
  <c r="G17"/>
  <c r="E26" i="17"/>
  <c r="G17"/>
  <c r="H15" i="16"/>
  <c r="E29"/>
  <c r="E27" i="14"/>
  <c r="D27"/>
  <c r="F17" i="15"/>
  <c r="F17" i="14"/>
  <c r="F26" i="17" l="1"/>
  <c r="G7"/>
  <c r="G8"/>
  <c r="G9"/>
  <c r="G10"/>
  <c r="G11"/>
  <c r="G12"/>
  <c r="G13"/>
  <c r="G14"/>
  <c r="G15"/>
  <c r="G16"/>
  <c r="G18"/>
  <c r="G19"/>
  <c r="G20"/>
  <c r="G21"/>
  <c r="G22"/>
  <c r="G23"/>
  <c r="G24"/>
  <c r="G25"/>
  <c r="G6"/>
  <c r="F29" i="16"/>
  <c r="G7"/>
  <c r="G8"/>
  <c r="G9"/>
  <c r="G10"/>
  <c r="G11"/>
  <c r="G12"/>
  <c r="G13"/>
  <c r="G14"/>
  <c r="G15"/>
  <c r="G16"/>
  <c r="G18"/>
  <c r="G19"/>
  <c r="G20"/>
  <c r="G21"/>
  <c r="G23"/>
  <c r="G24"/>
  <c r="G25"/>
  <c r="G26"/>
  <c r="G27"/>
  <c r="G28"/>
  <c r="G6"/>
  <c r="E27" i="15"/>
  <c r="D27"/>
  <c r="F8"/>
  <c r="F9"/>
  <c r="F10"/>
  <c r="F11"/>
  <c r="F12"/>
  <c r="F13"/>
  <c r="F14"/>
  <c r="F15"/>
  <c r="F16"/>
  <c r="F18"/>
  <c r="F19"/>
  <c r="F20"/>
  <c r="F21"/>
  <c r="F22"/>
  <c r="F23"/>
  <c r="F24"/>
  <c r="F25"/>
  <c r="F26"/>
  <c r="F7"/>
  <c r="G26" i="17" l="1"/>
  <c r="G29" i="16"/>
  <c r="F27" i="15"/>
  <c r="F8" i="14"/>
  <c r="F9"/>
  <c r="F10"/>
  <c r="F11"/>
  <c r="F12"/>
  <c r="F13"/>
  <c r="F14"/>
  <c r="F15"/>
  <c r="F16"/>
  <c r="F18"/>
  <c r="F19"/>
  <c r="F20"/>
  <c r="F21"/>
  <c r="F22"/>
  <c r="F23"/>
  <c r="F24"/>
  <c r="F25"/>
  <c r="F26"/>
  <c r="F7"/>
  <c r="F27" l="1"/>
  <c r="D26" i="17" l="1"/>
  <c r="D29" i="16" l="1"/>
  <c r="C27" i="15"/>
  <c r="C27" i="14"/>
  <c r="J440" i="2" l="1"/>
  <c r="K440" s="1"/>
  <c r="E447"/>
  <c r="I441"/>
  <c r="F441"/>
  <c r="E441"/>
  <c r="G440"/>
  <c r="H439"/>
  <c r="J439" s="1"/>
  <c r="K439" s="1"/>
  <c r="G439"/>
  <c r="H438"/>
  <c r="J438" s="1"/>
  <c r="K438" s="1"/>
  <c r="G438"/>
  <c r="J437"/>
  <c r="K437" s="1"/>
  <c r="G437"/>
  <c r="J436"/>
  <c r="K436" s="1"/>
  <c r="G436"/>
  <c r="J435"/>
  <c r="K435" s="1"/>
  <c r="G435"/>
  <c r="J434"/>
  <c r="K434" s="1"/>
  <c r="G434"/>
  <c r="H433"/>
  <c r="G433"/>
  <c r="J432"/>
  <c r="K432" s="1"/>
  <c r="G432"/>
  <c r="J431"/>
  <c r="K431" s="1"/>
  <c r="G431"/>
  <c r="J430"/>
  <c r="K430" s="1"/>
  <c r="G430"/>
  <c r="J429"/>
  <c r="G429"/>
  <c r="I427"/>
  <c r="F427"/>
  <c r="E427"/>
  <c r="J426"/>
  <c r="K426" s="1"/>
  <c r="G426"/>
  <c r="J425"/>
  <c r="K425" s="1"/>
  <c r="G425"/>
  <c r="H424"/>
  <c r="J424" s="1"/>
  <c r="K424" s="1"/>
  <c r="G424"/>
  <c r="H423"/>
  <c r="J423" s="1"/>
  <c r="K423" s="1"/>
  <c r="G423"/>
  <c r="H422"/>
  <c r="J422" s="1"/>
  <c r="K422" s="1"/>
  <c r="G422"/>
  <c r="J421"/>
  <c r="K421" s="1"/>
  <c r="G421"/>
  <c r="J420"/>
  <c r="K420" s="1"/>
  <c r="G420"/>
  <c r="J419"/>
  <c r="K419" s="1"/>
  <c r="G419"/>
  <c r="J418"/>
  <c r="K418" s="1"/>
  <c r="G418"/>
  <c r="J417"/>
  <c r="K417" s="1"/>
  <c r="G417"/>
  <c r="H416"/>
  <c r="J416" s="1"/>
  <c r="K416" s="1"/>
  <c r="G416"/>
  <c r="J415"/>
  <c r="K415" s="1"/>
  <c r="G415"/>
  <c r="J414"/>
  <c r="K414" s="1"/>
  <c r="G414"/>
  <c r="J413"/>
  <c r="K413" s="1"/>
  <c r="G413"/>
  <c r="J412"/>
  <c r="K412" s="1"/>
  <c r="G412"/>
  <c r="J411"/>
  <c r="K411" s="1"/>
  <c r="G411"/>
  <c r="J410"/>
  <c r="K410" s="1"/>
  <c r="G410"/>
  <c r="J409"/>
  <c r="K409" s="1"/>
  <c r="G409"/>
  <c r="H408"/>
  <c r="J408" s="1"/>
  <c r="K408" s="1"/>
  <c r="G408"/>
  <c r="J407"/>
  <c r="G407"/>
  <c r="I405"/>
  <c r="F405"/>
  <c r="E405"/>
  <c r="J404"/>
  <c r="K404" s="1"/>
  <c r="G404"/>
  <c r="J403"/>
  <c r="K403" s="1"/>
  <c r="G403"/>
  <c r="H402"/>
  <c r="J402" s="1"/>
  <c r="K402" s="1"/>
  <c r="G402"/>
  <c r="H401"/>
  <c r="J401" s="1"/>
  <c r="K401" s="1"/>
  <c r="G401"/>
  <c r="H400"/>
  <c r="J400" s="1"/>
  <c r="K400" s="1"/>
  <c r="G400"/>
  <c r="J399"/>
  <c r="K399" s="1"/>
  <c r="G399"/>
  <c r="J398"/>
  <c r="K398" s="1"/>
  <c r="G398"/>
  <c r="J397"/>
  <c r="K397" s="1"/>
  <c r="G397"/>
  <c r="J396"/>
  <c r="K396" s="1"/>
  <c r="G396"/>
  <c r="J395"/>
  <c r="K395" s="1"/>
  <c r="G395"/>
  <c r="J394"/>
  <c r="K394" s="1"/>
  <c r="G394"/>
  <c r="J393"/>
  <c r="K393" s="1"/>
  <c r="G393"/>
  <c r="H392"/>
  <c r="J392" s="1"/>
  <c r="K392" s="1"/>
  <c r="G392"/>
  <c r="J391"/>
  <c r="K391" s="1"/>
  <c r="G391"/>
  <c r="J390"/>
  <c r="K390" s="1"/>
  <c r="G390"/>
  <c r="J389"/>
  <c r="K389" s="1"/>
  <c r="G389"/>
  <c r="J388"/>
  <c r="K388" s="1"/>
  <c r="G388"/>
  <c r="J387"/>
  <c r="K387" s="1"/>
  <c r="G387"/>
  <c r="J386"/>
  <c r="K386" s="1"/>
  <c r="G386"/>
  <c r="J385"/>
  <c r="K385" s="1"/>
  <c r="G385"/>
  <c r="J384"/>
  <c r="K384" s="1"/>
  <c r="G384"/>
  <c r="H383"/>
  <c r="G383"/>
  <c r="J382"/>
  <c r="K382" s="1"/>
  <c r="G382"/>
  <c r="F380"/>
  <c r="E380"/>
  <c r="I379"/>
  <c r="J379" s="1"/>
  <c r="K379" s="1"/>
  <c r="G379"/>
  <c r="I378"/>
  <c r="J378" s="1"/>
  <c r="K378" s="1"/>
  <c r="G378"/>
  <c r="I377"/>
  <c r="J377" s="1"/>
  <c r="K377" s="1"/>
  <c r="G377"/>
  <c r="I376"/>
  <c r="G376"/>
  <c r="J375"/>
  <c r="K375" s="1"/>
  <c r="G375"/>
  <c r="J374"/>
  <c r="K374" s="1"/>
  <c r="G374"/>
  <c r="J373"/>
  <c r="K373" s="1"/>
  <c r="G373"/>
  <c r="J372"/>
  <c r="K372" s="1"/>
  <c r="G372"/>
  <c r="H371"/>
  <c r="J371" s="1"/>
  <c r="K371" s="1"/>
  <c r="G371"/>
  <c r="H370"/>
  <c r="J370" s="1"/>
  <c r="K370" s="1"/>
  <c r="G370"/>
  <c r="H369"/>
  <c r="J369" s="1"/>
  <c r="K369" s="1"/>
  <c r="G369"/>
  <c r="J368"/>
  <c r="K368" s="1"/>
  <c r="G368"/>
  <c r="J367"/>
  <c r="K367" s="1"/>
  <c r="G367"/>
  <c r="J366"/>
  <c r="K366" s="1"/>
  <c r="G366"/>
  <c r="J365"/>
  <c r="K365" s="1"/>
  <c r="G365"/>
  <c r="J364"/>
  <c r="K364" s="1"/>
  <c r="G364"/>
  <c r="J363"/>
  <c r="K363" s="1"/>
  <c r="G363"/>
  <c r="J362"/>
  <c r="K362" s="1"/>
  <c r="G362"/>
  <c r="J361"/>
  <c r="K361" s="1"/>
  <c r="G361"/>
  <c r="J360"/>
  <c r="K360" s="1"/>
  <c r="G360"/>
  <c r="H359"/>
  <c r="J359" s="1"/>
  <c r="K359" s="1"/>
  <c r="G359"/>
  <c r="J358"/>
  <c r="K358" s="1"/>
  <c r="G358"/>
  <c r="J357"/>
  <c r="K357" s="1"/>
  <c r="G357"/>
  <c r="J356"/>
  <c r="K356" s="1"/>
  <c r="G356"/>
  <c r="J355"/>
  <c r="K355" s="1"/>
  <c r="G355"/>
  <c r="J354"/>
  <c r="K354" s="1"/>
  <c r="G354"/>
  <c r="J353"/>
  <c r="K353" s="1"/>
  <c r="G353"/>
  <c r="J352"/>
  <c r="K352" s="1"/>
  <c r="G352"/>
  <c r="J351"/>
  <c r="K351" s="1"/>
  <c r="G351"/>
  <c r="J350"/>
  <c r="K350" s="1"/>
  <c r="G350"/>
  <c r="J349"/>
  <c r="K349" s="1"/>
  <c r="G349"/>
  <c r="J348"/>
  <c r="K348" s="1"/>
  <c r="G348"/>
  <c r="J347"/>
  <c r="K347" s="1"/>
  <c r="G347"/>
  <c r="H346"/>
  <c r="J346" s="1"/>
  <c r="K346" s="1"/>
  <c r="G346"/>
  <c r="H345"/>
  <c r="J345" s="1"/>
  <c r="K345" s="1"/>
  <c r="G345"/>
  <c r="H344"/>
  <c r="J344" s="1"/>
  <c r="G344"/>
  <c r="F342"/>
  <c r="E342"/>
  <c r="J341"/>
  <c r="K341" s="1"/>
  <c r="G341"/>
  <c r="J340"/>
  <c r="K340" s="1"/>
  <c r="G340"/>
  <c r="J339"/>
  <c r="K339" s="1"/>
  <c r="G339"/>
  <c r="J338"/>
  <c r="K338" s="1"/>
  <c r="G338"/>
  <c r="J337"/>
  <c r="K337" s="1"/>
  <c r="G337"/>
  <c r="J336"/>
  <c r="K336" s="1"/>
  <c r="G336"/>
  <c r="I335"/>
  <c r="J335" s="1"/>
  <c r="K335" s="1"/>
  <c r="G335"/>
  <c r="I334"/>
  <c r="G334"/>
  <c r="I333"/>
  <c r="J333" s="1"/>
  <c r="K333" s="1"/>
  <c r="G333"/>
  <c r="I332"/>
  <c r="J332" s="1"/>
  <c r="K332" s="1"/>
  <c r="G332"/>
  <c r="J331"/>
  <c r="K331" s="1"/>
  <c r="G331"/>
  <c r="J330"/>
  <c r="K330" s="1"/>
  <c r="G330"/>
  <c r="H329"/>
  <c r="J329" s="1"/>
  <c r="K329" s="1"/>
  <c r="G329"/>
  <c r="H328"/>
  <c r="J328" s="1"/>
  <c r="K328" s="1"/>
  <c r="G328"/>
  <c r="H327"/>
  <c r="J327" s="1"/>
  <c r="K327" s="1"/>
  <c r="G327"/>
  <c r="J326"/>
  <c r="K326" s="1"/>
  <c r="G326"/>
  <c r="J325"/>
  <c r="K325" s="1"/>
  <c r="G325"/>
  <c r="J324"/>
  <c r="K324" s="1"/>
  <c r="G324"/>
  <c r="J323"/>
  <c r="K323" s="1"/>
  <c r="G323"/>
  <c r="J322"/>
  <c r="K322" s="1"/>
  <c r="G322"/>
  <c r="J321"/>
  <c r="K321" s="1"/>
  <c r="G321"/>
  <c r="J320"/>
  <c r="K320" s="1"/>
  <c r="G320"/>
  <c r="J319"/>
  <c r="K319" s="1"/>
  <c r="G319"/>
  <c r="J318"/>
  <c r="K318" s="1"/>
  <c r="G318"/>
  <c r="J317"/>
  <c r="K317" s="1"/>
  <c r="G317"/>
  <c r="J316"/>
  <c r="K316" s="1"/>
  <c r="G316"/>
  <c r="J315"/>
  <c r="K315" s="1"/>
  <c r="G315"/>
  <c r="H314"/>
  <c r="J314" s="1"/>
  <c r="K314" s="1"/>
  <c r="G314"/>
  <c r="J313"/>
  <c r="K313" s="1"/>
  <c r="G313"/>
  <c r="J312"/>
  <c r="K312" s="1"/>
  <c r="G312"/>
  <c r="J311"/>
  <c r="K311" s="1"/>
  <c r="G311"/>
  <c r="J310"/>
  <c r="K310" s="1"/>
  <c r="G310"/>
  <c r="J309"/>
  <c r="K309" s="1"/>
  <c r="G309"/>
  <c r="J308"/>
  <c r="K308" s="1"/>
  <c r="G308"/>
  <c r="J307"/>
  <c r="K307" s="1"/>
  <c r="G307"/>
  <c r="J306"/>
  <c r="K306" s="1"/>
  <c r="G306"/>
  <c r="J305"/>
  <c r="K305" s="1"/>
  <c r="G305"/>
  <c r="J304"/>
  <c r="K304" s="1"/>
  <c r="G304"/>
  <c r="J303"/>
  <c r="K303" s="1"/>
  <c r="G303"/>
  <c r="J302"/>
  <c r="K302" s="1"/>
  <c r="G302"/>
  <c r="J301"/>
  <c r="K301" s="1"/>
  <c r="G301"/>
  <c r="J300"/>
  <c r="K300" s="1"/>
  <c r="G300"/>
  <c r="J299"/>
  <c r="K299" s="1"/>
  <c r="G299"/>
  <c r="J298"/>
  <c r="K298" s="1"/>
  <c r="G298"/>
  <c r="J297"/>
  <c r="K297" s="1"/>
  <c r="G297"/>
  <c r="J296"/>
  <c r="K296" s="1"/>
  <c r="G296"/>
  <c r="H295"/>
  <c r="G295"/>
  <c r="J294"/>
  <c r="K294" s="1"/>
  <c r="G294"/>
  <c r="F292"/>
  <c r="E292"/>
  <c r="J291"/>
  <c r="K291" s="1"/>
  <c r="G291"/>
  <c r="J290"/>
  <c r="K290" s="1"/>
  <c r="G290"/>
  <c r="J289"/>
  <c r="K289" s="1"/>
  <c r="G289"/>
  <c r="J288"/>
  <c r="K288" s="1"/>
  <c r="G288"/>
  <c r="I287"/>
  <c r="J287" s="1"/>
  <c r="K287" s="1"/>
  <c r="G287"/>
  <c r="I286"/>
  <c r="J286" s="1"/>
  <c r="K286" s="1"/>
  <c r="G286"/>
  <c r="I285"/>
  <c r="J285" s="1"/>
  <c r="K285" s="1"/>
  <c r="G285"/>
  <c r="I284"/>
  <c r="J284" s="1"/>
  <c r="K284" s="1"/>
  <c r="G284"/>
  <c r="I283"/>
  <c r="J283" s="1"/>
  <c r="K283" s="1"/>
  <c r="G283"/>
  <c r="I282"/>
  <c r="J282" s="1"/>
  <c r="K282" s="1"/>
  <c r="G282"/>
  <c r="I281"/>
  <c r="J281" s="1"/>
  <c r="K281" s="1"/>
  <c r="G281"/>
  <c r="I280"/>
  <c r="J280" s="1"/>
  <c r="K280" s="1"/>
  <c r="G280"/>
  <c r="J279"/>
  <c r="K279" s="1"/>
  <c r="G279"/>
  <c r="J278"/>
  <c r="K278" s="1"/>
  <c r="G278"/>
  <c r="J277"/>
  <c r="K277" s="1"/>
  <c r="G277"/>
  <c r="H276"/>
  <c r="J276" s="1"/>
  <c r="K276" s="1"/>
  <c r="G276"/>
  <c r="H275"/>
  <c r="J275" s="1"/>
  <c r="K275" s="1"/>
  <c r="G275"/>
  <c r="H274"/>
  <c r="J274" s="1"/>
  <c r="K274" s="1"/>
  <c r="G274"/>
  <c r="J273"/>
  <c r="K273" s="1"/>
  <c r="G273"/>
  <c r="J272"/>
  <c r="K272" s="1"/>
  <c r="G272"/>
  <c r="J271"/>
  <c r="K271" s="1"/>
  <c r="G271"/>
  <c r="H270"/>
  <c r="G270"/>
  <c r="J269"/>
  <c r="K269" s="1"/>
  <c r="G269"/>
  <c r="J268"/>
  <c r="K268" s="1"/>
  <c r="G268"/>
  <c r="J267"/>
  <c r="K267" s="1"/>
  <c r="G267"/>
  <c r="J266"/>
  <c r="K266" s="1"/>
  <c r="G266"/>
  <c r="J265"/>
  <c r="K265" s="1"/>
  <c r="G265"/>
  <c r="J264"/>
  <c r="K264" s="1"/>
  <c r="G264"/>
  <c r="J263"/>
  <c r="K263" s="1"/>
  <c r="G263"/>
  <c r="H262"/>
  <c r="J262" s="1"/>
  <c r="K262" s="1"/>
  <c r="G262"/>
  <c r="H261"/>
  <c r="J261" s="1"/>
  <c r="K261" s="1"/>
  <c r="G261"/>
  <c r="H260"/>
  <c r="J260" s="1"/>
  <c r="K260" s="1"/>
  <c r="G260"/>
  <c r="J259"/>
  <c r="K259" s="1"/>
  <c r="G259"/>
  <c r="F257"/>
  <c r="E257"/>
  <c r="J256"/>
  <c r="K256" s="1"/>
  <c r="G256"/>
  <c r="I255"/>
  <c r="J255" s="1"/>
  <c r="K255" s="1"/>
  <c r="G255"/>
  <c r="I254"/>
  <c r="J254" s="1"/>
  <c r="K254" s="1"/>
  <c r="G254"/>
  <c r="I253"/>
  <c r="J253" s="1"/>
  <c r="K253" s="1"/>
  <c r="G253"/>
  <c r="I252"/>
  <c r="J252" s="1"/>
  <c r="K252" s="1"/>
  <c r="G252"/>
  <c r="I251"/>
  <c r="J251" s="1"/>
  <c r="K251" s="1"/>
  <c r="G251"/>
  <c r="I250"/>
  <c r="J250" s="1"/>
  <c r="K250" s="1"/>
  <c r="G250"/>
  <c r="I249"/>
  <c r="J249" s="1"/>
  <c r="K249" s="1"/>
  <c r="G249"/>
  <c r="I248"/>
  <c r="J248" s="1"/>
  <c r="K248" s="1"/>
  <c r="G248"/>
  <c r="I247"/>
  <c r="J247" s="1"/>
  <c r="K247" s="1"/>
  <c r="G247"/>
  <c r="I246"/>
  <c r="J246" s="1"/>
  <c r="K246" s="1"/>
  <c r="G246"/>
  <c r="I245"/>
  <c r="J245" s="1"/>
  <c r="K245" s="1"/>
  <c r="G245"/>
  <c r="I244"/>
  <c r="J244" s="1"/>
  <c r="K244" s="1"/>
  <c r="G244"/>
  <c r="I243"/>
  <c r="J243" s="1"/>
  <c r="K243" s="1"/>
  <c r="G243"/>
  <c r="I242"/>
  <c r="J242" s="1"/>
  <c r="K242" s="1"/>
  <c r="G242"/>
  <c r="I241"/>
  <c r="J241" s="1"/>
  <c r="K241" s="1"/>
  <c r="G241"/>
  <c r="I240"/>
  <c r="J240" s="1"/>
  <c r="K240" s="1"/>
  <c r="G240"/>
  <c r="J239"/>
  <c r="K239" s="1"/>
  <c r="G239"/>
  <c r="J238"/>
  <c r="K238" s="1"/>
  <c r="G238"/>
  <c r="J237"/>
  <c r="K237" s="1"/>
  <c r="G237"/>
  <c r="J236"/>
  <c r="K236" s="1"/>
  <c r="G236"/>
  <c r="J235"/>
  <c r="K235" s="1"/>
  <c r="G235"/>
  <c r="H234"/>
  <c r="J234" s="1"/>
  <c r="K234" s="1"/>
  <c r="G234"/>
  <c r="H233"/>
  <c r="J233" s="1"/>
  <c r="K233" s="1"/>
  <c r="G233"/>
  <c r="H232"/>
  <c r="J232" s="1"/>
  <c r="K232" s="1"/>
  <c r="G232"/>
  <c r="H231"/>
  <c r="J231" s="1"/>
  <c r="K231" s="1"/>
  <c r="G231"/>
  <c r="H230"/>
  <c r="J230" s="1"/>
  <c r="K230" s="1"/>
  <c r="G230"/>
  <c r="H229"/>
  <c r="J229" s="1"/>
  <c r="K229" s="1"/>
  <c r="G229"/>
  <c r="J228"/>
  <c r="K228" s="1"/>
  <c r="G228"/>
  <c r="J227"/>
  <c r="K227" s="1"/>
  <c r="G227"/>
  <c r="J226"/>
  <c r="K226" s="1"/>
  <c r="G226"/>
  <c r="J225"/>
  <c r="K225" s="1"/>
  <c r="G225"/>
  <c r="J224"/>
  <c r="K224" s="1"/>
  <c r="G224"/>
  <c r="J223"/>
  <c r="K223" s="1"/>
  <c r="G223"/>
  <c r="J222"/>
  <c r="K222" s="1"/>
  <c r="G222"/>
  <c r="J221"/>
  <c r="K221" s="1"/>
  <c r="G221"/>
  <c r="J220"/>
  <c r="K220" s="1"/>
  <c r="G220"/>
  <c r="J219"/>
  <c r="K219" s="1"/>
  <c r="G219"/>
  <c r="J218"/>
  <c r="K218" s="1"/>
  <c r="G218"/>
  <c r="J217"/>
  <c r="K217" s="1"/>
  <c r="G217"/>
  <c r="J216"/>
  <c r="K216" s="1"/>
  <c r="G216"/>
  <c r="J215"/>
  <c r="K215" s="1"/>
  <c r="G215"/>
  <c r="J214"/>
  <c r="K214" s="1"/>
  <c r="G214"/>
  <c r="J213"/>
  <c r="K213" s="1"/>
  <c r="G213"/>
  <c r="J212"/>
  <c r="K212" s="1"/>
  <c r="G212"/>
  <c r="J211"/>
  <c r="K211" s="1"/>
  <c r="G211"/>
  <c r="H210"/>
  <c r="J210" s="1"/>
  <c r="K210" s="1"/>
  <c r="G210"/>
  <c r="H209"/>
  <c r="J209" s="1"/>
  <c r="K209" s="1"/>
  <c r="G209"/>
  <c r="J208"/>
  <c r="K208" s="1"/>
  <c r="G208"/>
  <c r="J207"/>
  <c r="K207" s="1"/>
  <c r="G207"/>
  <c r="J206"/>
  <c r="K206" s="1"/>
  <c r="G206"/>
  <c r="J205"/>
  <c r="K205" s="1"/>
  <c r="G205"/>
  <c r="J204"/>
  <c r="K204" s="1"/>
  <c r="G204"/>
  <c r="J203"/>
  <c r="K203" s="1"/>
  <c r="G203"/>
  <c r="J202"/>
  <c r="K202" s="1"/>
  <c r="G202"/>
  <c r="J201"/>
  <c r="K201" s="1"/>
  <c r="G201"/>
  <c r="J200"/>
  <c r="K200" s="1"/>
  <c r="G200"/>
  <c r="J199"/>
  <c r="K199" s="1"/>
  <c r="G199"/>
  <c r="J198"/>
  <c r="K198" s="1"/>
  <c r="G198"/>
  <c r="J197"/>
  <c r="K197" s="1"/>
  <c r="G197"/>
  <c r="J196"/>
  <c r="K196" s="1"/>
  <c r="G196"/>
  <c r="J195"/>
  <c r="K195" s="1"/>
  <c r="G195"/>
  <c r="J194"/>
  <c r="K194" s="1"/>
  <c r="G194"/>
  <c r="J193"/>
  <c r="K193" s="1"/>
  <c r="G193"/>
  <c r="J192"/>
  <c r="K192" s="1"/>
  <c r="G192"/>
  <c r="J191"/>
  <c r="K191" s="1"/>
  <c r="G191"/>
  <c r="J190"/>
  <c r="K190" s="1"/>
  <c r="G190"/>
  <c r="J189"/>
  <c r="K189" s="1"/>
  <c r="G189"/>
  <c r="J188"/>
  <c r="K188" s="1"/>
  <c r="G188"/>
  <c r="J187"/>
  <c r="K187" s="1"/>
  <c r="G187"/>
  <c r="H186"/>
  <c r="J186" s="1"/>
  <c r="K186" s="1"/>
  <c r="G186"/>
  <c r="H185"/>
  <c r="J185" s="1"/>
  <c r="K185" s="1"/>
  <c r="G185"/>
  <c r="H184"/>
  <c r="J184" s="1"/>
  <c r="K184" s="1"/>
  <c r="G184"/>
  <c r="H183"/>
  <c r="G183"/>
  <c r="J182"/>
  <c r="K182" s="1"/>
  <c r="G182"/>
  <c r="I180"/>
  <c r="F180"/>
  <c r="E180"/>
  <c r="J179"/>
  <c r="K179" s="1"/>
  <c r="G179"/>
  <c r="J178"/>
  <c r="K178" s="1"/>
  <c r="G178"/>
  <c r="H177"/>
  <c r="J177" s="1"/>
  <c r="K177" s="1"/>
  <c r="G177"/>
  <c r="H176"/>
  <c r="J176" s="1"/>
  <c r="K176" s="1"/>
  <c r="G176"/>
  <c r="H175"/>
  <c r="J175" s="1"/>
  <c r="K175" s="1"/>
  <c r="G175"/>
  <c r="J174"/>
  <c r="K174" s="1"/>
  <c r="G174"/>
  <c r="J173"/>
  <c r="K173" s="1"/>
  <c r="G173"/>
  <c r="J172"/>
  <c r="K172" s="1"/>
  <c r="G172"/>
  <c r="J171"/>
  <c r="K171" s="1"/>
  <c r="G171"/>
  <c r="H170"/>
  <c r="J170" s="1"/>
  <c r="K170" s="1"/>
  <c r="G170"/>
  <c r="J169"/>
  <c r="K169" s="1"/>
  <c r="G169"/>
  <c r="J168"/>
  <c r="K168" s="1"/>
  <c r="G168"/>
  <c r="J167"/>
  <c r="K167" s="1"/>
  <c r="G167"/>
  <c r="J166"/>
  <c r="K166" s="1"/>
  <c r="G166"/>
  <c r="J165"/>
  <c r="K165" s="1"/>
  <c r="G165"/>
  <c r="H164"/>
  <c r="J164" s="1"/>
  <c r="K164" s="1"/>
  <c r="G164"/>
  <c r="J163"/>
  <c r="K163" s="1"/>
  <c r="G163"/>
  <c r="I161"/>
  <c r="F161"/>
  <c r="E161"/>
  <c r="J160"/>
  <c r="K160" s="1"/>
  <c r="G160"/>
  <c r="J159"/>
  <c r="K159" s="1"/>
  <c r="G159"/>
  <c r="H158"/>
  <c r="J158" s="1"/>
  <c r="K158" s="1"/>
  <c r="G158"/>
  <c r="H157"/>
  <c r="J157" s="1"/>
  <c r="K157" s="1"/>
  <c r="G157"/>
  <c r="H156"/>
  <c r="J156" s="1"/>
  <c r="K156" s="1"/>
  <c r="G156"/>
  <c r="J155"/>
  <c r="K155" s="1"/>
  <c r="G155"/>
  <c r="J154"/>
  <c r="K154" s="1"/>
  <c r="G154"/>
  <c r="J153"/>
  <c r="K153" s="1"/>
  <c r="G153"/>
  <c r="J152"/>
  <c r="K152" s="1"/>
  <c r="G152"/>
  <c r="J151"/>
  <c r="K151" s="1"/>
  <c r="G151"/>
  <c r="H150"/>
  <c r="J150" s="1"/>
  <c r="K150" s="1"/>
  <c r="G150"/>
  <c r="J149"/>
  <c r="K149" s="1"/>
  <c r="G149"/>
  <c r="J148"/>
  <c r="K148" s="1"/>
  <c r="G148"/>
  <c r="J147"/>
  <c r="K147" s="1"/>
  <c r="G147"/>
  <c r="J146"/>
  <c r="K146" s="1"/>
  <c r="G146"/>
  <c r="J145"/>
  <c r="K145" s="1"/>
  <c r="G145"/>
  <c r="J144"/>
  <c r="K144" s="1"/>
  <c r="G144"/>
  <c r="H143"/>
  <c r="G143"/>
  <c r="I141"/>
  <c r="F141"/>
  <c r="E141"/>
  <c r="J140"/>
  <c r="K140" s="1"/>
  <c r="G140"/>
  <c r="J139"/>
  <c r="K139" s="1"/>
  <c r="G139"/>
  <c r="H138"/>
  <c r="J138" s="1"/>
  <c r="K138" s="1"/>
  <c r="G138"/>
  <c r="H137"/>
  <c r="J137" s="1"/>
  <c r="K137" s="1"/>
  <c r="G137"/>
  <c r="H136"/>
  <c r="J136" s="1"/>
  <c r="K136" s="1"/>
  <c r="G136"/>
  <c r="J135"/>
  <c r="K135" s="1"/>
  <c r="G135"/>
  <c r="J134"/>
  <c r="K134" s="1"/>
  <c r="G134"/>
  <c r="J133"/>
  <c r="K133" s="1"/>
  <c r="G133"/>
  <c r="J132"/>
  <c r="K132" s="1"/>
  <c r="G132"/>
  <c r="J131"/>
  <c r="K131" s="1"/>
  <c r="G131"/>
  <c r="J130"/>
  <c r="K130" s="1"/>
  <c r="G130"/>
  <c r="J129"/>
  <c r="K129" s="1"/>
  <c r="G129"/>
  <c r="J128"/>
  <c r="K128" s="1"/>
  <c r="G128"/>
  <c r="J127"/>
  <c r="K127" s="1"/>
  <c r="H127"/>
  <c r="G127"/>
  <c r="J126"/>
  <c r="K126" s="1"/>
  <c r="G126"/>
  <c r="J125"/>
  <c r="K125" s="1"/>
  <c r="G125"/>
  <c r="J124"/>
  <c r="K124" s="1"/>
  <c r="G124"/>
  <c r="J123"/>
  <c r="K123" s="1"/>
  <c r="G123"/>
  <c r="J122"/>
  <c r="K122" s="1"/>
  <c r="G122"/>
  <c r="J121"/>
  <c r="K121" s="1"/>
  <c r="G121"/>
  <c r="J120"/>
  <c r="K120" s="1"/>
  <c r="G120"/>
  <c r="J119"/>
  <c r="K119" s="1"/>
  <c r="G119"/>
  <c r="J118"/>
  <c r="K118" s="1"/>
  <c r="G118"/>
  <c r="H117"/>
  <c r="G117"/>
  <c r="J116"/>
  <c r="K116" s="1"/>
  <c r="G116"/>
  <c r="I114"/>
  <c r="F114"/>
  <c r="E114"/>
  <c r="J113"/>
  <c r="K113" s="1"/>
  <c r="G113"/>
  <c r="J112"/>
  <c r="K112" s="1"/>
  <c r="G112"/>
  <c r="H111"/>
  <c r="J111" s="1"/>
  <c r="K111" s="1"/>
  <c r="G111"/>
  <c r="H110"/>
  <c r="J110" s="1"/>
  <c r="K110" s="1"/>
  <c r="G110"/>
  <c r="H109"/>
  <c r="J109" s="1"/>
  <c r="K109" s="1"/>
  <c r="G109"/>
  <c r="J108"/>
  <c r="K108" s="1"/>
  <c r="G108"/>
  <c r="J107"/>
  <c r="K107" s="1"/>
  <c r="G107"/>
  <c r="J106"/>
  <c r="K106" s="1"/>
  <c r="G106"/>
  <c r="J105"/>
  <c r="K105" s="1"/>
  <c r="G105"/>
  <c r="J104"/>
  <c r="K104" s="1"/>
  <c r="G104"/>
  <c r="J103"/>
  <c r="K103" s="1"/>
  <c r="G103"/>
  <c r="J102"/>
  <c r="K102" s="1"/>
  <c r="G102"/>
  <c r="H101"/>
  <c r="J101" s="1"/>
  <c r="K101" s="1"/>
  <c r="G101"/>
  <c r="J100"/>
  <c r="K100" s="1"/>
  <c r="G100"/>
  <c r="J99"/>
  <c r="K99" s="1"/>
  <c r="G99"/>
  <c r="J98"/>
  <c r="K98" s="1"/>
  <c r="G98"/>
  <c r="J97"/>
  <c r="K97" s="1"/>
  <c r="G97"/>
  <c r="J96"/>
  <c r="K96" s="1"/>
  <c r="G96"/>
  <c r="J95"/>
  <c r="K95" s="1"/>
  <c r="G95"/>
  <c r="J94"/>
  <c r="K94" s="1"/>
  <c r="G94"/>
  <c r="J93"/>
  <c r="K93" s="1"/>
  <c r="G93"/>
  <c r="J92"/>
  <c r="K92" s="1"/>
  <c r="G92"/>
  <c r="J91"/>
  <c r="K91" s="1"/>
  <c r="G91"/>
  <c r="J90"/>
  <c r="K90" s="1"/>
  <c r="G90"/>
  <c r="J89"/>
  <c r="K89" s="1"/>
  <c r="G89"/>
  <c r="J88"/>
  <c r="K88" s="1"/>
  <c r="G88"/>
  <c r="J87"/>
  <c r="K87" s="1"/>
  <c r="G87"/>
  <c r="J86"/>
  <c r="K86" s="1"/>
  <c r="G86"/>
  <c r="H85"/>
  <c r="J85" s="1"/>
  <c r="K85" s="1"/>
  <c r="G85"/>
  <c r="J84"/>
  <c r="K84" s="1"/>
  <c r="G84"/>
  <c r="M82"/>
  <c r="N82" s="1"/>
  <c r="I82"/>
  <c r="F82"/>
  <c r="E82"/>
  <c r="J81"/>
  <c r="K81" s="1"/>
  <c r="G81"/>
  <c r="J80"/>
  <c r="K80" s="1"/>
  <c r="G80"/>
  <c r="H79"/>
  <c r="J79" s="1"/>
  <c r="K79" s="1"/>
  <c r="G79"/>
  <c r="H78"/>
  <c r="J78" s="1"/>
  <c r="K78" s="1"/>
  <c r="G78"/>
  <c r="H77"/>
  <c r="J77" s="1"/>
  <c r="K77" s="1"/>
  <c r="G77"/>
  <c r="J76"/>
  <c r="K76" s="1"/>
  <c r="G76"/>
  <c r="J75"/>
  <c r="K75" s="1"/>
  <c r="G75"/>
  <c r="J74"/>
  <c r="K74" s="1"/>
  <c r="G74"/>
  <c r="J73"/>
  <c r="K73" s="1"/>
  <c r="G73"/>
  <c r="J72"/>
  <c r="K72" s="1"/>
  <c r="G72"/>
  <c r="J71"/>
  <c r="K71" s="1"/>
  <c r="G71"/>
  <c r="H70"/>
  <c r="J70" s="1"/>
  <c r="K70" s="1"/>
  <c r="G70"/>
  <c r="H69"/>
  <c r="J69" s="1"/>
  <c r="K69" s="1"/>
  <c r="G69"/>
  <c r="J68"/>
  <c r="K68" s="1"/>
  <c r="G68"/>
  <c r="J67"/>
  <c r="K67" s="1"/>
  <c r="G67"/>
  <c r="J66"/>
  <c r="K66" s="1"/>
  <c r="G66"/>
  <c r="J65"/>
  <c r="K65" s="1"/>
  <c r="G65"/>
  <c r="J64"/>
  <c r="K64" s="1"/>
  <c r="G64"/>
  <c r="J63"/>
  <c r="K63" s="1"/>
  <c r="G63"/>
  <c r="J62"/>
  <c r="K62" s="1"/>
  <c r="G62"/>
  <c r="J61"/>
  <c r="K61" s="1"/>
  <c r="G61"/>
  <c r="J60"/>
  <c r="K60" s="1"/>
  <c r="G60"/>
  <c r="J59"/>
  <c r="K59" s="1"/>
  <c r="G59"/>
  <c r="J58"/>
  <c r="K58" s="1"/>
  <c r="G58"/>
  <c r="J57"/>
  <c r="K57" s="1"/>
  <c r="G57"/>
  <c r="H56"/>
  <c r="J56" s="1"/>
  <c r="K56" s="1"/>
  <c r="G56"/>
  <c r="I54"/>
  <c r="H54"/>
  <c r="F54"/>
  <c r="E54"/>
  <c r="J53"/>
  <c r="K53" s="1"/>
  <c r="G53"/>
  <c r="J52"/>
  <c r="K52" s="1"/>
  <c r="G52"/>
  <c r="J51"/>
  <c r="K51" s="1"/>
  <c r="G51"/>
  <c r="J50"/>
  <c r="K50" s="1"/>
  <c r="G50"/>
  <c r="J49"/>
  <c r="K49" s="1"/>
  <c r="G49"/>
  <c r="J48"/>
  <c r="K48" s="1"/>
  <c r="G48"/>
  <c r="J47"/>
  <c r="K47" s="1"/>
  <c r="G47"/>
  <c r="J46"/>
  <c r="K46" s="1"/>
  <c r="G46"/>
  <c r="J45"/>
  <c r="K45" s="1"/>
  <c r="G45"/>
  <c r="J44"/>
  <c r="K44" s="1"/>
  <c r="G44"/>
  <c r="J43"/>
  <c r="K43" s="1"/>
  <c r="G43"/>
  <c r="J42"/>
  <c r="K42" s="1"/>
  <c r="G42"/>
  <c r="J41"/>
  <c r="K41" s="1"/>
  <c r="G41"/>
  <c r="J40"/>
  <c r="K40" s="1"/>
  <c r="G40"/>
  <c r="J39"/>
  <c r="K39" s="1"/>
  <c r="G39"/>
  <c r="J38"/>
  <c r="K38" s="1"/>
  <c r="G38"/>
  <c r="J37"/>
  <c r="K37" s="1"/>
  <c r="G37"/>
  <c r="J36"/>
  <c r="K36" s="1"/>
  <c r="G36"/>
  <c r="J35"/>
  <c r="K35" s="1"/>
  <c r="G35"/>
  <c r="J34"/>
  <c r="K34" s="1"/>
  <c r="G34"/>
  <c r="J33"/>
  <c r="K33" s="1"/>
  <c r="G33"/>
  <c r="J32"/>
  <c r="K32" s="1"/>
  <c r="G32"/>
  <c r="J31"/>
  <c r="K31" s="1"/>
  <c r="G31"/>
  <c r="J30"/>
  <c r="K30" s="1"/>
  <c r="G30"/>
  <c r="J29"/>
  <c r="K29" s="1"/>
  <c r="G29"/>
  <c r="J28"/>
  <c r="K28" s="1"/>
  <c r="G28"/>
  <c r="J27"/>
  <c r="K27" s="1"/>
  <c r="G27"/>
  <c r="K26"/>
  <c r="J26"/>
  <c r="G26"/>
  <c r="J25"/>
  <c r="K25" s="1"/>
  <c r="G25"/>
  <c r="J24"/>
  <c r="K24" s="1"/>
  <c r="G24"/>
  <c r="J23"/>
  <c r="K23" s="1"/>
  <c r="G23"/>
  <c r="J22"/>
  <c r="K22" s="1"/>
  <c r="G22"/>
  <c r="J21"/>
  <c r="K21" s="1"/>
  <c r="G21"/>
  <c r="J20"/>
  <c r="K20" s="1"/>
  <c r="G20"/>
  <c r="J19"/>
  <c r="K19" s="1"/>
  <c r="G19"/>
  <c r="J18"/>
  <c r="K18" s="1"/>
  <c r="G18"/>
  <c r="J17"/>
  <c r="K17" s="1"/>
  <c r="G17"/>
  <c r="J16"/>
  <c r="K16" s="1"/>
  <c r="G16"/>
  <c r="J15"/>
  <c r="G15"/>
  <c r="O3"/>
  <c r="N3"/>
  <c r="N2"/>
  <c r="P2" s="1"/>
  <c r="N4" s="1"/>
  <c r="E446" i="1"/>
  <c r="I440"/>
  <c r="F440"/>
  <c r="E440"/>
  <c r="J439"/>
  <c r="K439" s="1"/>
  <c r="G439"/>
  <c r="H438"/>
  <c r="J438" s="1"/>
  <c r="K438" s="1"/>
  <c r="G438"/>
  <c r="H437"/>
  <c r="J437" s="1"/>
  <c r="K437" s="1"/>
  <c r="G437"/>
  <c r="J436"/>
  <c r="K436" s="1"/>
  <c r="G436"/>
  <c r="J435"/>
  <c r="K435" s="1"/>
  <c r="G435"/>
  <c r="J434"/>
  <c r="K434" s="1"/>
  <c r="G434"/>
  <c r="J433"/>
  <c r="K433" s="1"/>
  <c r="G433"/>
  <c r="H432"/>
  <c r="G432"/>
  <c r="J431"/>
  <c r="K431" s="1"/>
  <c r="G431"/>
  <c r="J430"/>
  <c r="K430" s="1"/>
  <c r="G430"/>
  <c r="J429"/>
  <c r="K429" s="1"/>
  <c r="G429"/>
  <c r="J428"/>
  <c r="G428"/>
  <c r="I426"/>
  <c r="F426"/>
  <c r="E426"/>
  <c r="J425"/>
  <c r="K425" s="1"/>
  <c r="G425"/>
  <c r="J424"/>
  <c r="K424" s="1"/>
  <c r="G424"/>
  <c r="H423"/>
  <c r="J423" s="1"/>
  <c r="K423" s="1"/>
  <c r="G423"/>
  <c r="H422"/>
  <c r="J422" s="1"/>
  <c r="K422" s="1"/>
  <c r="G422"/>
  <c r="H421"/>
  <c r="J421" s="1"/>
  <c r="K421" s="1"/>
  <c r="G421"/>
  <c r="J420"/>
  <c r="K420" s="1"/>
  <c r="G420"/>
  <c r="J419"/>
  <c r="K419" s="1"/>
  <c r="G419"/>
  <c r="J418"/>
  <c r="K418" s="1"/>
  <c r="G418"/>
  <c r="J417"/>
  <c r="K417" s="1"/>
  <c r="G417"/>
  <c r="J416"/>
  <c r="K416" s="1"/>
  <c r="G416"/>
  <c r="H415"/>
  <c r="J415" s="1"/>
  <c r="K415" s="1"/>
  <c r="G415"/>
  <c r="J414"/>
  <c r="K414" s="1"/>
  <c r="G414"/>
  <c r="J413"/>
  <c r="K413" s="1"/>
  <c r="G413"/>
  <c r="J412"/>
  <c r="K412" s="1"/>
  <c r="G412"/>
  <c r="J411"/>
  <c r="K411" s="1"/>
  <c r="G411"/>
  <c r="J410"/>
  <c r="K410" s="1"/>
  <c r="G410"/>
  <c r="J409"/>
  <c r="K409" s="1"/>
  <c r="G409"/>
  <c r="J408"/>
  <c r="K408" s="1"/>
  <c r="G408"/>
  <c r="H407"/>
  <c r="G407"/>
  <c r="J406"/>
  <c r="K406" s="1"/>
  <c r="G406"/>
  <c r="I404"/>
  <c r="F404"/>
  <c r="E404"/>
  <c r="J403"/>
  <c r="K403" s="1"/>
  <c r="G403"/>
  <c r="J402"/>
  <c r="K402" s="1"/>
  <c r="G402"/>
  <c r="H401"/>
  <c r="J401" s="1"/>
  <c r="K401" s="1"/>
  <c r="G401"/>
  <c r="H400"/>
  <c r="J400" s="1"/>
  <c r="K400" s="1"/>
  <c r="G400"/>
  <c r="H399"/>
  <c r="J399" s="1"/>
  <c r="K399" s="1"/>
  <c r="G399"/>
  <c r="J398"/>
  <c r="K398" s="1"/>
  <c r="G398"/>
  <c r="J397"/>
  <c r="K397" s="1"/>
  <c r="G397"/>
  <c r="J396"/>
  <c r="K396" s="1"/>
  <c r="G396"/>
  <c r="J395"/>
  <c r="K395" s="1"/>
  <c r="G395"/>
  <c r="J394"/>
  <c r="K394" s="1"/>
  <c r="G394"/>
  <c r="J393"/>
  <c r="K393" s="1"/>
  <c r="G393"/>
  <c r="J392"/>
  <c r="K392" s="1"/>
  <c r="G392"/>
  <c r="H391"/>
  <c r="J391" s="1"/>
  <c r="K391" s="1"/>
  <c r="G391"/>
  <c r="J390"/>
  <c r="K390" s="1"/>
  <c r="G390"/>
  <c r="J389"/>
  <c r="K389" s="1"/>
  <c r="G389"/>
  <c r="J388"/>
  <c r="K388" s="1"/>
  <c r="G388"/>
  <c r="J387"/>
  <c r="K387" s="1"/>
  <c r="G387"/>
  <c r="J386"/>
  <c r="K386" s="1"/>
  <c r="G386"/>
  <c r="J385"/>
  <c r="K385" s="1"/>
  <c r="G385"/>
  <c r="J384"/>
  <c r="K384" s="1"/>
  <c r="G384"/>
  <c r="J383"/>
  <c r="K383" s="1"/>
  <c r="G383"/>
  <c r="H382"/>
  <c r="G382"/>
  <c r="J381"/>
  <c r="G381"/>
  <c r="F379"/>
  <c r="E379"/>
  <c r="I378"/>
  <c r="J378" s="1"/>
  <c r="K378" s="1"/>
  <c r="G378"/>
  <c r="I377"/>
  <c r="J377" s="1"/>
  <c r="K377" s="1"/>
  <c r="G377"/>
  <c r="I376"/>
  <c r="J376" s="1"/>
  <c r="K376" s="1"/>
  <c r="G376"/>
  <c r="I375"/>
  <c r="J375" s="1"/>
  <c r="K375" s="1"/>
  <c r="G375"/>
  <c r="J374"/>
  <c r="K374" s="1"/>
  <c r="G374"/>
  <c r="J373"/>
  <c r="K373" s="1"/>
  <c r="G373"/>
  <c r="J372"/>
  <c r="K372" s="1"/>
  <c r="G372"/>
  <c r="J371"/>
  <c r="K371" s="1"/>
  <c r="G371"/>
  <c r="H370"/>
  <c r="J370" s="1"/>
  <c r="K370" s="1"/>
  <c r="G370"/>
  <c r="H369"/>
  <c r="J369" s="1"/>
  <c r="K369" s="1"/>
  <c r="G369"/>
  <c r="H368"/>
  <c r="J368" s="1"/>
  <c r="K368" s="1"/>
  <c r="G368"/>
  <c r="J367"/>
  <c r="K367" s="1"/>
  <c r="G367"/>
  <c r="J366"/>
  <c r="K366" s="1"/>
  <c r="G366"/>
  <c r="J365"/>
  <c r="K365" s="1"/>
  <c r="G365"/>
  <c r="J364"/>
  <c r="K364" s="1"/>
  <c r="G364"/>
  <c r="J363"/>
  <c r="K363" s="1"/>
  <c r="G363"/>
  <c r="J362"/>
  <c r="K362" s="1"/>
  <c r="G362"/>
  <c r="J361"/>
  <c r="K361" s="1"/>
  <c r="G361"/>
  <c r="J360"/>
  <c r="K360" s="1"/>
  <c r="G360"/>
  <c r="J359"/>
  <c r="K359" s="1"/>
  <c r="G359"/>
  <c r="H358"/>
  <c r="J358" s="1"/>
  <c r="K358" s="1"/>
  <c r="G358"/>
  <c r="J357"/>
  <c r="K357" s="1"/>
  <c r="G357"/>
  <c r="J356"/>
  <c r="K356" s="1"/>
  <c r="G356"/>
  <c r="J355"/>
  <c r="K355" s="1"/>
  <c r="G355"/>
  <c r="J354"/>
  <c r="K354" s="1"/>
  <c r="G354"/>
  <c r="K353"/>
  <c r="J353"/>
  <c r="G353"/>
  <c r="J352"/>
  <c r="K352" s="1"/>
  <c r="G352"/>
  <c r="J351"/>
  <c r="K351" s="1"/>
  <c r="G351"/>
  <c r="J350"/>
  <c r="K350" s="1"/>
  <c r="G350"/>
  <c r="J349"/>
  <c r="K349" s="1"/>
  <c r="G349"/>
  <c r="J348"/>
  <c r="K348" s="1"/>
  <c r="G348"/>
  <c r="J347"/>
  <c r="K347" s="1"/>
  <c r="G347"/>
  <c r="J346"/>
  <c r="K346" s="1"/>
  <c r="G346"/>
  <c r="H345"/>
  <c r="J345" s="1"/>
  <c r="K345" s="1"/>
  <c r="G345"/>
  <c r="H344"/>
  <c r="J344" s="1"/>
  <c r="K344" s="1"/>
  <c r="G344"/>
  <c r="H343"/>
  <c r="G343"/>
  <c r="F341"/>
  <c r="E341"/>
  <c r="J340"/>
  <c r="K340" s="1"/>
  <c r="G340"/>
  <c r="J339"/>
  <c r="K339" s="1"/>
  <c r="G339"/>
  <c r="J338"/>
  <c r="K338" s="1"/>
  <c r="G338"/>
  <c r="J337"/>
  <c r="K337" s="1"/>
  <c r="G337"/>
  <c r="J336"/>
  <c r="K336" s="1"/>
  <c r="G336"/>
  <c r="J335"/>
  <c r="K335" s="1"/>
  <c r="G335"/>
  <c r="I334"/>
  <c r="J334" s="1"/>
  <c r="K334" s="1"/>
  <c r="G334"/>
  <c r="I333"/>
  <c r="J333" s="1"/>
  <c r="K333" s="1"/>
  <c r="G333"/>
  <c r="I332"/>
  <c r="J332" s="1"/>
  <c r="K332" s="1"/>
  <c r="G332"/>
  <c r="I331"/>
  <c r="J331" s="1"/>
  <c r="K331" s="1"/>
  <c r="G331"/>
  <c r="J330"/>
  <c r="K330" s="1"/>
  <c r="G330"/>
  <c r="J329"/>
  <c r="K329" s="1"/>
  <c r="G329"/>
  <c r="H328"/>
  <c r="J328" s="1"/>
  <c r="K328" s="1"/>
  <c r="G328"/>
  <c r="H327"/>
  <c r="J327" s="1"/>
  <c r="K327" s="1"/>
  <c r="G327"/>
  <c r="H326"/>
  <c r="J326" s="1"/>
  <c r="K326" s="1"/>
  <c r="G326"/>
  <c r="J325"/>
  <c r="K325" s="1"/>
  <c r="G325"/>
  <c r="J324"/>
  <c r="K324" s="1"/>
  <c r="G324"/>
  <c r="J323"/>
  <c r="K323" s="1"/>
  <c r="G323"/>
  <c r="J322"/>
  <c r="K322" s="1"/>
  <c r="G322"/>
  <c r="J321"/>
  <c r="K321" s="1"/>
  <c r="G321"/>
  <c r="J320"/>
  <c r="K320" s="1"/>
  <c r="G320"/>
  <c r="J319"/>
  <c r="K319" s="1"/>
  <c r="G319"/>
  <c r="J318"/>
  <c r="K318" s="1"/>
  <c r="G318"/>
  <c r="J317"/>
  <c r="K317" s="1"/>
  <c r="G317"/>
  <c r="J316"/>
  <c r="K316" s="1"/>
  <c r="G316"/>
  <c r="J315"/>
  <c r="K315" s="1"/>
  <c r="G315"/>
  <c r="J314"/>
  <c r="K314" s="1"/>
  <c r="G314"/>
  <c r="H313"/>
  <c r="J313" s="1"/>
  <c r="K313" s="1"/>
  <c r="G313"/>
  <c r="J312"/>
  <c r="K312" s="1"/>
  <c r="G312"/>
  <c r="J311"/>
  <c r="K311" s="1"/>
  <c r="G311"/>
  <c r="J310"/>
  <c r="K310" s="1"/>
  <c r="G310"/>
  <c r="J309"/>
  <c r="K309" s="1"/>
  <c r="G309"/>
  <c r="J308"/>
  <c r="K308" s="1"/>
  <c r="G308"/>
  <c r="J307"/>
  <c r="K307" s="1"/>
  <c r="G307"/>
  <c r="J306"/>
  <c r="K306" s="1"/>
  <c r="G306"/>
  <c r="J305"/>
  <c r="K305" s="1"/>
  <c r="G305"/>
  <c r="J304"/>
  <c r="K304" s="1"/>
  <c r="G304"/>
  <c r="J303"/>
  <c r="K303" s="1"/>
  <c r="G303"/>
  <c r="J302"/>
  <c r="K302" s="1"/>
  <c r="G302"/>
  <c r="J301"/>
  <c r="K301" s="1"/>
  <c r="G301"/>
  <c r="J300"/>
  <c r="K300" s="1"/>
  <c r="G300"/>
  <c r="J299"/>
  <c r="K299" s="1"/>
  <c r="G299"/>
  <c r="J298"/>
  <c r="K298" s="1"/>
  <c r="G298"/>
  <c r="J297"/>
  <c r="K297" s="1"/>
  <c r="G297"/>
  <c r="J296"/>
  <c r="K296" s="1"/>
  <c r="G296"/>
  <c r="J295"/>
  <c r="K295" s="1"/>
  <c r="G295"/>
  <c r="H294"/>
  <c r="J294" s="1"/>
  <c r="K294" s="1"/>
  <c r="G294"/>
  <c r="J293"/>
  <c r="G293"/>
  <c r="F291"/>
  <c r="E291"/>
  <c r="J290"/>
  <c r="K290" s="1"/>
  <c r="G290"/>
  <c r="J289"/>
  <c r="K289" s="1"/>
  <c r="G289"/>
  <c r="J288"/>
  <c r="K288" s="1"/>
  <c r="G288"/>
  <c r="J287"/>
  <c r="K287" s="1"/>
  <c r="G287"/>
  <c r="I286"/>
  <c r="J286" s="1"/>
  <c r="K286" s="1"/>
  <c r="G286"/>
  <c r="I285"/>
  <c r="J285" s="1"/>
  <c r="K285" s="1"/>
  <c r="G285"/>
  <c r="I284"/>
  <c r="J284" s="1"/>
  <c r="K284" s="1"/>
  <c r="G284"/>
  <c r="I283"/>
  <c r="J283" s="1"/>
  <c r="K283" s="1"/>
  <c r="G283"/>
  <c r="I282"/>
  <c r="J282" s="1"/>
  <c r="K282" s="1"/>
  <c r="G282"/>
  <c r="I281"/>
  <c r="J281" s="1"/>
  <c r="K281" s="1"/>
  <c r="G281"/>
  <c r="I280"/>
  <c r="J280" s="1"/>
  <c r="K280" s="1"/>
  <c r="G280"/>
  <c r="I279"/>
  <c r="G279"/>
  <c r="J278"/>
  <c r="K278" s="1"/>
  <c r="G278"/>
  <c r="J277"/>
  <c r="K277" s="1"/>
  <c r="G277"/>
  <c r="J276"/>
  <c r="K276" s="1"/>
  <c r="G276"/>
  <c r="H275"/>
  <c r="J275" s="1"/>
  <c r="K275" s="1"/>
  <c r="G275"/>
  <c r="H274"/>
  <c r="J274" s="1"/>
  <c r="K274" s="1"/>
  <c r="G274"/>
  <c r="H273"/>
  <c r="J273" s="1"/>
  <c r="K273" s="1"/>
  <c r="G273"/>
  <c r="J272"/>
  <c r="K272" s="1"/>
  <c r="G272"/>
  <c r="J271"/>
  <c r="K271" s="1"/>
  <c r="G271"/>
  <c r="J270"/>
  <c r="K270" s="1"/>
  <c r="G270"/>
  <c r="H269"/>
  <c r="J269" s="1"/>
  <c r="K269" s="1"/>
  <c r="G269"/>
  <c r="J268"/>
  <c r="K268" s="1"/>
  <c r="G268"/>
  <c r="J267"/>
  <c r="K267" s="1"/>
  <c r="G267"/>
  <c r="J266"/>
  <c r="K266" s="1"/>
  <c r="G266"/>
  <c r="J265"/>
  <c r="K265" s="1"/>
  <c r="G265"/>
  <c r="J264"/>
  <c r="K264" s="1"/>
  <c r="G264"/>
  <c r="J263"/>
  <c r="K263" s="1"/>
  <c r="G263"/>
  <c r="J262"/>
  <c r="K262" s="1"/>
  <c r="G262"/>
  <c r="H261"/>
  <c r="J261" s="1"/>
  <c r="K261" s="1"/>
  <c r="G261"/>
  <c r="H260"/>
  <c r="J260" s="1"/>
  <c r="K260" s="1"/>
  <c r="G260"/>
  <c r="H259"/>
  <c r="G259"/>
  <c r="J258"/>
  <c r="K258" s="1"/>
  <c r="G258"/>
  <c r="F256"/>
  <c r="E256"/>
  <c r="J255"/>
  <c r="K255" s="1"/>
  <c r="G255"/>
  <c r="I254"/>
  <c r="J254" s="1"/>
  <c r="K254" s="1"/>
  <c r="G254"/>
  <c r="I253"/>
  <c r="J253" s="1"/>
  <c r="K253" s="1"/>
  <c r="G253"/>
  <c r="I252"/>
  <c r="J252" s="1"/>
  <c r="K252" s="1"/>
  <c r="G252"/>
  <c r="I251"/>
  <c r="J251" s="1"/>
  <c r="K251" s="1"/>
  <c r="G251"/>
  <c r="I250"/>
  <c r="J250" s="1"/>
  <c r="K250" s="1"/>
  <c r="G250"/>
  <c r="I249"/>
  <c r="J249" s="1"/>
  <c r="K249" s="1"/>
  <c r="G249"/>
  <c r="I248"/>
  <c r="J248" s="1"/>
  <c r="K248" s="1"/>
  <c r="G248"/>
  <c r="I247"/>
  <c r="J247" s="1"/>
  <c r="K247" s="1"/>
  <c r="G247"/>
  <c r="I246"/>
  <c r="J246" s="1"/>
  <c r="K246" s="1"/>
  <c r="G246"/>
  <c r="I245"/>
  <c r="J245" s="1"/>
  <c r="K245" s="1"/>
  <c r="G245"/>
  <c r="I244"/>
  <c r="J244" s="1"/>
  <c r="K244" s="1"/>
  <c r="G244"/>
  <c r="I243"/>
  <c r="J243" s="1"/>
  <c r="K243" s="1"/>
  <c r="G243"/>
  <c r="I242"/>
  <c r="J242" s="1"/>
  <c r="K242" s="1"/>
  <c r="G242"/>
  <c r="I241"/>
  <c r="J241" s="1"/>
  <c r="K241" s="1"/>
  <c r="G241"/>
  <c r="I240"/>
  <c r="J240" s="1"/>
  <c r="K240" s="1"/>
  <c r="G240"/>
  <c r="I239"/>
  <c r="J239" s="1"/>
  <c r="K239" s="1"/>
  <c r="G239"/>
  <c r="J238"/>
  <c r="K238" s="1"/>
  <c r="G238"/>
  <c r="J237"/>
  <c r="K237" s="1"/>
  <c r="G237"/>
  <c r="J236"/>
  <c r="K236" s="1"/>
  <c r="G236"/>
  <c r="J235"/>
  <c r="K235" s="1"/>
  <c r="G235"/>
  <c r="J234"/>
  <c r="K234" s="1"/>
  <c r="G234"/>
  <c r="H233"/>
  <c r="J233" s="1"/>
  <c r="K233" s="1"/>
  <c r="G233"/>
  <c r="H232"/>
  <c r="J232" s="1"/>
  <c r="K232" s="1"/>
  <c r="G232"/>
  <c r="H231"/>
  <c r="J231" s="1"/>
  <c r="K231" s="1"/>
  <c r="G231"/>
  <c r="H230"/>
  <c r="J230" s="1"/>
  <c r="K230" s="1"/>
  <c r="G230"/>
  <c r="H229"/>
  <c r="J229" s="1"/>
  <c r="K229" s="1"/>
  <c r="G229"/>
  <c r="H228"/>
  <c r="J228" s="1"/>
  <c r="K228" s="1"/>
  <c r="G228"/>
  <c r="J227"/>
  <c r="K227" s="1"/>
  <c r="G227"/>
  <c r="J226"/>
  <c r="K226" s="1"/>
  <c r="G226"/>
  <c r="J225"/>
  <c r="K225" s="1"/>
  <c r="G225"/>
  <c r="J224"/>
  <c r="K224" s="1"/>
  <c r="G224"/>
  <c r="J223"/>
  <c r="K223" s="1"/>
  <c r="G223"/>
  <c r="J222"/>
  <c r="K222" s="1"/>
  <c r="G222"/>
  <c r="J221"/>
  <c r="K221" s="1"/>
  <c r="G221"/>
  <c r="J220"/>
  <c r="K220" s="1"/>
  <c r="G220"/>
  <c r="J219"/>
  <c r="K219" s="1"/>
  <c r="G219"/>
  <c r="J218"/>
  <c r="K218" s="1"/>
  <c r="G218"/>
  <c r="J217"/>
  <c r="K217" s="1"/>
  <c r="G217"/>
  <c r="J216"/>
  <c r="K216" s="1"/>
  <c r="G216"/>
  <c r="J215"/>
  <c r="K215" s="1"/>
  <c r="G215"/>
  <c r="J214"/>
  <c r="K214" s="1"/>
  <c r="G214"/>
  <c r="J213"/>
  <c r="K213" s="1"/>
  <c r="G213"/>
  <c r="J212"/>
  <c r="K212" s="1"/>
  <c r="G212"/>
  <c r="J211"/>
  <c r="K211" s="1"/>
  <c r="G211"/>
  <c r="J210"/>
  <c r="K210" s="1"/>
  <c r="G210"/>
  <c r="H209"/>
  <c r="J209" s="1"/>
  <c r="K209" s="1"/>
  <c r="G209"/>
  <c r="H208"/>
  <c r="J208" s="1"/>
  <c r="K208" s="1"/>
  <c r="G208"/>
  <c r="J207"/>
  <c r="K207" s="1"/>
  <c r="G207"/>
  <c r="J206"/>
  <c r="K206" s="1"/>
  <c r="G206"/>
  <c r="J205"/>
  <c r="K205" s="1"/>
  <c r="G205"/>
  <c r="J204"/>
  <c r="K204" s="1"/>
  <c r="G204"/>
  <c r="J203"/>
  <c r="K203" s="1"/>
  <c r="G203"/>
  <c r="J202"/>
  <c r="K202" s="1"/>
  <c r="G202"/>
  <c r="J201"/>
  <c r="K201" s="1"/>
  <c r="G201"/>
  <c r="J200"/>
  <c r="K200" s="1"/>
  <c r="G200"/>
  <c r="J199"/>
  <c r="K199" s="1"/>
  <c r="G199"/>
  <c r="J198"/>
  <c r="K198" s="1"/>
  <c r="G198"/>
  <c r="J197"/>
  <c r="K197" s="1"/>
  <c r="G197"/>
  <c r="J196"/>
  <c r="K196" s="1"/>
  <c r="G196"/>
  <c r="J195"/>
  <c r="K195" s="1"/>
  <c r="G195"/>
  <c r="J194"/>
  <c r="K194" s="1"/>
  <c r="G194"/>
  <c r="J193"/>
  <c r="K193" s="1"/>
  <c r="G193"/>
  <c r="J192"/>
  <c r="K192" s="1"/>
  <c r="G192"/>
  <c r="J191"/>
  <c r="K191" s="1"/>
  <c r="G191"/>
  <c r="J190"/>
  <c r="K190" s="1"/>
  <c r="G190"/>
  <c r="J189"/>
  <c r="K189" s="1"/>
  <c r="G189"/>
  <c r="J188"/>
  <c r="K188" s="1"/>
  <c r="G188"/>
  <c r="J187"/>
  <c r="K187" s="1"/>
  <c r="G187"/>
  <c r="J186"/>
  <c r="K186" s="1"/>
  <c r="G186"/>
  <c r="H185"/>
  <c r="J185" s="1"/>
  <c r="K185" s="1"/>
  <c r="G185"/>
  <c r="H184"/>
  <c r="J184" s="1"/>
  <c r="K184" s="1"/>
  <c r="G184"/>
  <c r="H183"/>
  <c r="J183" s="1"/>
  <c r="K183" s="1"/>
  <c r="G183"/>
  <c r="H182"/>
  <c r="G182"/>
  <c r="J181"/>
  <c r="K181" s="1"/>
  <c r="G181"/>
  <c r="I179"/>
  <c r="F179"/>
  <c r="E179"/>
  <c r="J178"/>
  <c r="K178" s="1"/>
  <c r="G178"/>
  <c r="J177"/>
  <c r="K177" s="1"/>
  <c r="G177"/>
  <c r="H176"/>
  <c r="J176" s="1"/>
  <c r="K176" s="1"/>
  <c r="G176"/>
  <c r="H175"/>
  <c r="J175" s="1"/>
  <c r="K175" s="1"/>
  <c r="G175"/>
  <c r="H174"/>
  <c r="J174" s="1"/>
  <c r="K174" s="1"/>
  <c r="G174"/>
  <c r="J173"/>
  <c r="K173" s="1"/>
  <c r="G173"/>
  <c r="J172"/>
  <c r="K172" s="1"/>
  <c r="G172"/>
  <c r="J171"/>
  <c r="K171" s="1"/>
  <c r="G171"/>
  <c r="J170"/>
  <c r="K170" s="1"/>
  <c r="G170"/>
  <c r="H169"/>
  <c r="G169"/>
  <c r="J168"/>
  <c r="K168" s="1"/>
  <c r="G168"/>
  <c r="J167"/>
  <c r="K167" s="1"/>
  <c r="G167"/>
  <c r="J166"/>
  <c r="K166" s="1"/>
  <c r="G166"/>
  <c r="J165"/>
  <c r="K165" s="1"/>
  <c r="G165"/>
  <c r="J164"/>
  <c r="K164" s="1"/>
  <c r="G164"/>
  <c r="H163"/>
  <c r="J163" s="1"/>
  <c r="K163" s="1"/>
  <c r="G163"/>
  <c r="J162"/>
  <c r="G162"/>
  <c r="I160"/>
  <c r="F160"/>
  <c r="E160"/>
  <c r="J159"/>
  <c r="K159" s="1"/>
  <c r="G159"/>
  <c r="J158"/>
  <c r="K158" s="1"/>
  <c r="G158"/>
  <c r="H157"/>
  <c r="J157" s="1"/>
  <c r="K157" s="1"/>
  <c r="G157"/>
  <c r="H156"/>
  <c r="J156" s="1"/>
  <c r="K156" s="1"/>
  <c r="G156"/>
  <c r="H155"/>
  <c r="J155" s="1"/>
  <c r="K155" s="1"/>
  <c r="G155"/>
  <c r="J154"/>
  <c r="K154" s="1"/>
  <c r="G154"/>
  <c r="J153"/>
  <c r="K153" s="1"/>
  <c r="G153"/>
  <c r="J152"/>
  <c r="K152" s="1"/>
  <c r="G152"/>
  <c r="J151"/>
  <c r="K151" s="1"/>
  <c r="G151"/>
  <c r="J150"/>
  <c r="K150" s="1"/>
  <c r="G150"/>
  <c r="H149"/>
  <c r="J149" s="1"/>
  <c r="K149" s="1"/>
  <c r="G149"/>
  <c r="J148"/>
  <c r="K148" s="1"/>
  <c r="G148"/>
  <c r="J147"/>
  <c r="K147" s="1"/>
  <c r="G147"/>
  <c r="J146"/>
  <c r="K146" s="1"/>
  <c r="G146"/>
  <c r="J145"/>
  <c r="K145" s="1"/>
  <c r="G145"/>
  <c r="J144"/>
  <c r="K144" s="1"/>
  <c r="G144"/>
  <c r="J143"/>
  <c r="K143" s="1"/>
  <c r="G143"/>
  <c r="H142"/>
  <c r="G142"/>
  <c r="I140"/>
  <c r="F140"/>
  <c r="E140"/>
  <c r="J139"/>
  <c r="K139" s="1"/>
  <c r="G139"/>
  <c r="J138"/>
  <c r="K138" s="1"/>
  <c r="G138"/>
  <c r="H137"/>
  <c r="J137" s="1"/>
  <c r="K137" s="1"/>
  <c r="G137"/>
  <c r="H136"/>
  <c r="J136" s="1"/>
  <c r="K136" s="1"/>
  <c r="G136"/>
  <c r="H135"/>
  <c r="J135" s="1"/>
  <c r="K135" s="1"/>
  <c r="G135"/>
  <c r="J134"/>
  <c r="K134" s="1"/>
  <c r="G134"/>
  <c r="J133"/>
  <c r="K133" s="1"/>
  <c r="G133"/>
  <c r="J132"/>
  <c r="K132" s="1"/>
  <c r="G132"/>
  <c r="J131"/>
  <c r="K131" s="1"/>
  <c r="G131"/>
  <c r="J130"/>
  <c r="K130" s="1"/>
  <c r="G130"/>
  <c r="J129"/>
  <c r="K129" s="1"/>
  <c r="G129"/>
  <c r="J128"/>
  <c r="K128" s="1"/>
  <c r="G128"/>
  <c r="J127"/>
  <c r="K127" s="1"/>
  <c r="G127"/>
  <c r="H126"/>
  <c r="J126" s="1"/>
  <c r="K126" s="1"/>
  <c r="G126"/>
  <c r="J125"/>
  <c r="K125" s="1"/>
  <c r="G125"/>
  <c r="J124"/>
  <c r="K124" s="1"/>
  <c r="G124"/>
  <c r="J123"/>
  <c r="K123" s="1"/>
  <c r="G123"/>
  <c r="J122"/>
  <c r="K122" s="1"/>
  <c r="G122"/>
  <c r="J121"/>
  <c r="K121" s="1"/>
  <c r="G121"/>
  <c r="J120"/>
  <c r="K120" s="1"/>
  <c r="G120"/>
  <c r="J119"/>
  <c r="K119" s="1"/>
  <c r="G119"/>
  <c r="J118"/>
  <c r="K118" s="1"/>
  <c r="G118"/>
  <c r="J117"/>
  <c r="K117" s="1"/>
  <c r="G117"/>
  <c r="H116"/>
  <c r="G116"/>
  <c r="J115"/>
  <c r="K115" s="1"/>
  <c r="G115"/>
  <c r="I113"/>
  <c r="F113"/>
  <c r="E113"/>
  <c r="J112"/>
  <c r="K112" s="1"/>
  <c r="G112"/>
  <c r="J111"/>
  <c r="K111" s="1"/>
  <c r="G111"/>
  <c r="H110"/>
  <c r="J110" s="1"/>
  <c r="K110" s="1"/>
  <c r="G110"/>
  <c r="H109"/>
  <c r="J109" s="1"/>
  <c r="K109" s="1"/>
  <c r="G109"/>
  <c r="H108"/>
  <c r="J108" s="1"/>
  <c r="K108" s="1"/>
  <c r="G108"/>
  <c r="J107"/>
  <c r="K107" s="1"/>
  <c r="G107"/>
  <c r="J106"/>
  <c r="K106" s="1"/>
  <c r="G106"/>
  <c r="J105"/>
  <c r="K105" s="1"/>
  <c r="G105"/>
  <c r="J104"/>
  <c r="K104" s="1"/>
  <c r="G104"/>
  <c r="J103"/>
  <c r="K103" s="1"/>
  <c r="G103"/>
  <c r="J102"/>
  <c r="K102" s="1"/>
  <c r="G102"/>
  <c r="J101"/>
  <c r="K101" s="1"/>
  <c r="G101"/>
  <c r="H100"/>
  <c r="J100" s="1"/>
  <c r="K100" s="1"/>
  <c r="G100"/>
  <c r="J99"/>
  <c r="K99" s="1"/>
  <c r="G99"/>
  <c r="J98"/>
  <c r="K98" s="1"/>
  <c r="G98"/>
  <c r="J97"/>
  <c r="K97" s="1"/>
  <c r="G97"/>
  <c r="J96"/>
  <c r="K96" s="1"/>
  <c r="G96"/>
  <c r="J95"/>
  <c r="K95" s="1"/>
  <c r="G95"/>
  <c r="J94"/>
  <c r="K94" s="1"/>
  <c r="G94"/>
  <c r="J93"/>
  <c r="K93" s="1"/>
  <c r="G93"/>
  <c r="J92"/>
  <c r="K92" s="1"/>
  <c r="G92"/>
  <c r="J91"/>
  <c r="K91" s="1"/>
  <c r="G91"/>
  <c r="J90"/>
  <c r="K90" s="1"/>
  <c r="G90"/>
  <c r="J89"/>
  <c r="K89" s="1"/>
  <c r="G89"/>
  <c r="J88"/>
  <c r="K88" s="1"/>
  <c r="G88"/>
  <c r="J87"/>
  <c r="K87" s="1"/>
  <c r="G87"/>
  <c r="J86"/>
  <c r="K86" s="1"/>
  <c r="G86"/>
  <c r="J85"/>
  <c r="K85" s="1"/>
  <c r="G85"/>
  <c r="H84"/>
  <c r="J84" s="1"/>
  <c r="G84"/>
  <c r="J83"/>
  <c r="K83" s="1"/>
  <c r="G83"/>
  <c r="M81"/>
  <c r="N81" s="1"/>
  <c r="I81"/>
  <c r="F81"/>
  <c r="E81"/>
  <c r="J80"/>
  <c r="K80" s="1"/>
  <c r="G80"/>
  <c r="J79"/>
  <c r="K79" s="1"/>
  <c r="G79"/>
  <c r="H78"/>
  <c r="J78" s="1"/>
  <c r="K78" s="1"/>
  <c r="G78"/>
  <c r="H77"/>
  <c r="J77" s="1"/>
  <c r="K77" s="1"/>
  <c r="G77"/>
  <c r="H76"/>
  <c r="J76" s="1"/>
  <c r="K76" s="1"/>
  <c r="G76"/>
  <c r="J75"/>
  <c r="K75" s="1"/>
  <c r="G75"/>
  <c r="J74"/>
  <c r="K74" s="1"/>
  <c r="G74"/>
  <c r="J73"/>
  <c r="K73" s="1"/>
  <c r="G73"/>
  <c r="J72"/>
  <c r="K72" s="1"/>
  <c r="G72"/>
  <c r="J71"/>
  <c r="K71" s="1"/>
  <c r="G71"/>
  <c r="J70"/>
  <c r="K70" s="1"/>
  <c r="G70"/>
  <c r="H69"/>
  <c r="J69" s="1"/>
  <c r="K69" s="1"/>
  <c r="G69"/>
  <c r="H68"/>
  <c r="J68" s="1"/>
  <c r="K68" s="1"/>
  <c r="G68"/>
  <c r="J67"/>
  <c r="K67" s="1"/>
  <c r="G67"/>
  <c r="J66"/>
  <c r="K66" s="1"/>
  <c r="G66"/>
  <c r="J65"/>
  <c r="K65" s="1"/>
  <c r="G65"/>
  <c r="J64"/>
  <c r="K64" s="1"/>
  <c r="G64"/>
  <c r="J63"/>
  <c r="K63" s="1"/>
  <c r="G63"/>
  <c r="J62"/>
  <c r="K62" s="1"/>
  <c r="G62"/>
  <c r="J61"/>
  <c r="K61" s="1"/>
  <c r="G61"/>
  <c r="J60"/>
  <c r="K60" s="1"/>
  <c r="G60"/>
  <c r="J59"/>
  <c r="K59" s="1"/>
  <c r="G59"/>
  <c r="J58"/>
  <c r="K58" s="1"/>
  <c r="G58"/>
  <c r="J57"/>
  <c r="K57" s="1"/>
  <c r="G57"/>
  <c r="J56"/>
  <c r="K56" s="1"/>
  <c r="G56"/>
  <c r="H55"/>
  <c r="J55" s="1"/>
  <c r="G55"/>
  <c r="I53"/>
  <c r="H53"/>
  <c r="F53"/>
  <c r="E53"/>
  <c r="J52"/>
  <c r="K52" s="1"/>
  <c r="G52"/>
  <c r="J51"/>
  <c r="K51" s="1"/>
  <c r="G51"/>
  <c r="J50"/>
  <c r="K50" s="1"/>
  <c r="G50"/>
  <c r="J49"/>
  <c r="K49" s="1"/>
  <c r="G49"/>
  <c r="J48"/>
  <c r="K48" s="1"/>
  <c r="G48"/>
  <c r="J47"/>
  <c r="K47" s="1"/>
  <c r="G47"/>
  <c r="J46"/>
  <c r="K46" s="1"/>
  <c r="G46"/>
  <c r="J45"/>
  <c r="K45" s="1"/>
  <c r="G45"/>
  <c r="J44"/>
  <c r="K44" s="1"/>
  <c r="G44"/>
  <c r="J43"/>
  <c r="K43" s="1"/>
  <c r="G43"/>
  <c r="J42"/>
  <c r="K42" s="1"/>
  <c r="G42"/>
  <c r="J41"/>
  <c r="K41" s="1"/>
  <c r="G41"/>
  <c r="J40"/>
  <c r="K40" s="1"/>
  <c r="G40"/>
  <c r="J39"/>
  <c r="K39" s="1"/>
  <c r="G39"/>
  <c r="J38"/>
  <c r="K38" s="1"/>
  <c r="G38"/>
  <c r="J37"/>
  <c r="K37" s="1"/>
  <c r="G37"/>
  <c r="J36"/>
  <c r="K36" s="1"/>
  <c r="G36"/>
  <c r="J35"/>
  <c r="K35" s="1"/>
  <c r="G35"/>
  <c r="J34"/>
  <c r="K34" s="1"/>
  <c r="G34"/>
  <c r="J33"/>
  <c r="K33" s="1"/>
  <c r="G33"/>
  <c r="J32"/>
  <c r="K32" s="1"/>
  <c r="G32"/>
  <c r="J31"/>
  <c r="K31" s="1"/>
  <c r="G31"/>
  <c r="J30"/>
  <c r="K30" s="1"/>
  <c r="G30"/>
  <c r="J29"/>
  <c r="K29" s="1"/>
  <c r="G29"/>
  <c r="J28"/>
  <c r="K28" s="1"/>
  <c r="G28"/>
  <c r="J27"/>
  <c r="K27" s="1"/>
  <c r="G27"/>
  <c r="J26"/>
  <c r="K26" s="1"/>
  <c r="G26"/>
  <c r="J25"/>
  <c r="K25" s="1"/>
  <c r="G25"/>
  <c r="J24"/>
  <c r="K24" s="1"/>
  <c r="G24"/>
  <c r="J23"/>
  <c r="K23" s="1"/>
  <c r="G23"/>
  <c r="J22"/>
  <c r="K22" s="1"/>
  <c r="G22"/>
  <c r="J21"/>
  <c r="K21" s="1"/>
  <c r="G21"/>
  <c r="J20"/>
  <c r="K20" s="1"/>
  <c r="G20"/>
  <c r="J19"/>
  <c r="K19" s="1"/>
  <c r="G19"/>
  <c r="J18"/>
  <c r="K18" s="1"/>
  <c r="G18"/>
  <c r="J17"/>
  <c r="K17" s="1"/>
  <c r="G17"/>
  <c r="J16"/>
  <c r="K16" s="1"/>
  <c r="G16"/>
  <c r="J15"/>
  <c r="K15" s="1"/>
  <c r="G15"/>
  <c r="O3"/>
  <c r="N3"/>
  <c r="N2"/>
  <c r="P2" s="1"/>
  <c r="N4" s="1"/>
  <c r="P3" i="2" l="1"/>
  <c r="H342"/>
  <c r="H441"/>
  <c r="G54"/>
  <c r="I342"/>
  <c r="G141"/>
  <c r="G82"/>
  <c r="J295"/>
  <c r="K295" s="1"/>
  <c r="K342" s="1"/>
  <c r="J334"/>
  <c r="K334" s="1"/>
  <c r="G427"/>
  <c r="G161"/>
  <c r="H405"/>
  <c r="G441"/>
  <c r="H160" i="1"/>
  <c r="G81"/>
  <c r="I291"/>
  <c r="H440"/>
  <c r="K82" i="2"/>
  <c r="J82"/>
  <c r="H161"/>
  <c r="J143"/>
  <c r="K344"/>
  <c r="I380"/>
  <c r="J376"/>
  <c r="K376" s="1"/>
  <c r="K114"/>
  <c r="H180"/>
  <c r="J54"/>
  <c r="K15"/>
  <c r="K54" s="1"/>
  <c r="H141"/>
  <c r="J117"/>
  <c r="K117" s="1"/>
  <c r="K141" s="1"/>
  <c r="G180"/>
  <c r="J114"/>
  <c r="H82"/>
  <c r="G114"/>
  <c r="H114"/>
  <c r="K180"/>
  <c r="G257"/>
  <c r="H257"/>
  <c r="J183"/>
  <c r="K183" s="1"/>
  <c r="K257" s="1"/>
  <c r="H292"/>
  <c r="J270"/>
  <c r="K270" s="1"/>
  <c r="K292" s="1"/>
  <c r="H380"/>
  <c r="G292"/>
  <c r="G342"/>
  <c r="H427"/>
  <c r="E442"/>
  <c r="E444" s="1"/>
  <c r="J180"/>
  <c r="I257"/>
  <c r="G380"/>
  <c r="F442"/>
  <c r="E445" s="1"/>
  <c r="I292"/>
  <c r="G405"/>
  <c r="J427"/>
  <c r="K407"/>
  <c r="K427" s="1"/>
  <c r="K429"/>
  <c r="J433"/>
  <c r="K433" s="1"/>
  <c r="J383"/>
  <c r="J81" i="1"/>
  <c r="H179"/>
  <c r="G341"/>
  <c r="H379"/>
  <c r="I379"/>
  <c r="H404"/>
  <c r="K53"/>
  <c r="P3"/>
  <c r="G160"/>
  <c r="G179"/>
  <c r="G256"/>
  <c r="H256"/>
  <c r="I256"/>
  <c r="G291"/>
  <c r="H291"/>
  <c r="J279"/>
  <c r="K279" s="1"/>
  <c r="J341"/>
  <c r="G404"/>
  <c r="J382"/>
  <c r="K382" s="1"/>
  <c r="G426"/>
  <c r="H426"/>
  <c r="G440"/>
  <c r="J432"/>
  <c r="K432" s="1"/>
  <c r="I341"/>
  <c r="G53"/>
  <c r="H81"/>
  <c r="G113"/>
  <c r="J113"/>
  <c r="H341"/>
  <c r="G379"/>
  <c r="K428"/>
  <c r="H140"/>
  <c r="J116"/>
  <c r="K116" s="1"/>
  <c r="K140" s="1"/>
  <c r="J53"/>
  <c r="K84"/>
  <c r="K113" s="1"/>
  <c r="G140"/>
  <c r="F441"/>
  <c r="E444" s="1"/>
  <c r="K55"/>
  <c r="K81" s="1"/>
  <c r="H113"/>
  <c r="E441"/>
  <c r="E443" s="1"/>
  <c r="J142"/>
  <c r="K162"/>
  <c r="J169"/>
  <c r="K169" s="1"/>
  <c r="J182"/>
  <c r="K182" s="1"/>
  <c r="K256" s="1"/>
  <c r="J259"/>
  <c r="K259" s="1"/>
  <c r="K293"/>
  <c r="K341" s="1"/>
  <c r="J343"/>
  <c r="K381"/>
  <c r="K404" s="1"/>
  <c r="J407"/>
  <c r="K407" s="1"/>
  <c r="K426" s="1"/>
  <c r="G442" i="2" l="1"/>
  <c r="J292"/>
  <c r="J342"/>
  <c r="J380"/>
  <c r="I441" i="1"/>
  <c r="J141" i="2"/>
  <c r="K380"/>
  <c r="H442"/>
  <c r="I442"/>
  <c r="J257"/>
  <c r="H441" i="1"/>
  <c r="K291"/>
  <c r="K440"/>
  <c r="J441" i="2"/>
  <c r="K441"/>
  <c r="J405"/>
  <c r="K383"/>
  <c r="K405" s="1"/>
  <c r="J161"/>
  <c r="K143"/>
  <c r="K161" s="1"/>
  <c r="G441" i="1"/>
  <c r="J140"/>
  <c r="K179"/>
  <c r="J404"/>
  <c r="J426"/>
  <c r="J440"/>
  <c r="K343"/>
  <c r="K379" s="1"/>
  <c r="J379"/>
  <c r="K142"/>
  <c r="K160" s="1"/>
  <c r="J160"/>
  <c r="J256"/>
  <c r="J291"/>
  <c r="J179"/>
  <c r="J442" i="2" l="1"/>
  <c r="E448" s="1"/>
  <c r="E449" s="1"/>
  <c r="K441" i="1"/>
  <c r="J441"/>
  <c r="E447" s="1"/>
  <c r="E448" s="1"/>
  <c r="K442" i="2"/>
</calcChain>
</file>

<file path=xl/sharedStrings.xml><?xml version="1.0" encoding="utf-8"?>
<sst xmlns="http://schemas.openxmlformats.org/spreadsheetml/2006/main" count="1286" uniqueCount="267">
  <si>
    <t>Հավելված 1</t>
  </si>
  <si>
    <t>Appendix № 1</t>
  </si>
  <si>
    <t>Հ Ա Ս Տ Ա Տ ՈՒ Մ   Ե Մ`   I Approve</t>
  </si>
  <si>
    <t>«Հայջրմուղկոյուղի» ՓԲԸ Գլխավոր Տնօրեն
General Director
Պատրիկ Լորեն/ Patrick Lorin
_ _ _ _ _ _ _ _ _ _ _ _ _ __ _ 
Ստորագրություն/Signature 
 /    /2014</t>
  </si>
  <si>
    <t>Հ Ա Ս Տ Ի Ք Ա Ց ՈՒ Ց Ա Կ
STAFF LIST</t>
  </si>
  <si>
    <r>
      <rPr>
        <b/>
        <sz val="12"/>
        <color theme="1"/>
        <rFont val="Calibri"/>
        <family val="2"/>
      </rPr>
      <t>«</t>
    </r>
    <r>
      <rPr>
        <b/>
        <i/>
        <sz val="12"/>
        <color theme="1"/>
        <rFont val="GHEA Grapalat"/>
        <family val="3"/>
      </rPr>
      <t>Հայջրմուղկոյուղի</t>
    </r>
    <r>
      <rPr>
        <b/>
        <sz val="12"/>
        <color theme="1"/>
        <rFont val="Calibri"/>
        <family val="2"/>
      </rPr>
      <t>»</t>
    </r>
    <r>
      <rPr>
        <b/>
        <i/>
        <sz val="12"/>
        <color theme="1"/>
        <rFont val="GHEA Grapalat"/>
        <family val="3"/>
      </rPr>
      <t xml:space="preserve"> ՓԲԸ </t>
    </r>
    <r>
      <rPr>
        <b/>
        <sz val="12"/>
        <color theme="1"/>
        <rFont val="Calibri"/>
        <family val="2"/>
      </rPr>
      <t>«</t>
    </r>
    <r>
      <rPr>
        <b/>
        <i/>
        <sz val="12"/>
        <color theme="1"/>
        <rFont val="GHEA Grapalat"/>
        <family val="3"/>
      </rPr>
      <t>Հարավային</t>
    </r>
    <r>
      <rPr>
        <b/>
        <i/>
        <sz val="12"/>
        <color theme="1"/>
        <rFont val="Calibri"/>
        <family val="2"/>
      </rPr>
      <t>»</t>
    </r>
    <r>
      <rPr>
        <b/>
        <i/>
        <sz val="12"/>
        <color theme="1"/>
        <rFont val="GHEA Grapalat"/>
        <family val="3"/>
      </rPr>
      <t xml:space="preserve"> տարածքային մասնաճյուղ 
 "South" regional branch of " Armenian water and sewerage" CJSC </t>
    </r>
  </si>
  <si>
    <t>Հ/Հ</t>
  </si>
  <si>
    <t>N</t>
  </si>
  <si>
    <t xml:space="preserve">Պաշտոն
</t>
  </si>
  <si>
    <t>Position</t>
  </si>
  <si>
    <t xml:space="preserve">Թվաքանակ
Quantity
</t>
  </si>
  <si>
    <t xml:space="preserve">Պաշտոնական դրույքաչափ
Gross salary
</t>
  </si>
  <si>
    <t>Պաշտոնական
աշխատավարձ
(զուտ) Net salary</t>
  </si>
  <si>
    <t xml:space="preserve">Վնասակար աշխատանքի համար  հավելում
Appendant for the hazard work (AMD)  </t>
  </si>
  <si>
    <t xml:space="preserve">Գիշերային աշխատանքի համար հավելում
Appendant for the night work (AMD)  </t>
  </si>
  <si>
    <t>Ընդամենը հաշվարկային աշխատավարձ 
Total gross salary
(5+7+8)</t>
  </si>
  <si>
    <t>Վճարման ենթակա
աշխատավարձ
Payment  net salary</t>
  </si>
  <si>
    <t>Տնօրեն</t>
  </si>
  <si>
    <t>Director</t>
  </si>
  <si>
    <t>Փոխտնօրեն</t>
  </si>
  <si>
    <t>Deputy of Director</t>
  </si>
  <si>
    <t>Քարտեզագրման մասնագետ</t>
  </si>
  <si>
    <t>Mapping Specialist</t>
  </si>
  <si>
    <t>Անվտանգության տեխնիկայի գծով մասնագետ</t>
  </si>
  <si>
    <t>Safety Specialist</t>
  </si>
  <si>
    <t>Մամլո  քարտուղար</t>
  </si>
  <si>
    <t>Press Secretary</t>
  </si>
  <si>
    <t>Մարդկային ռեսուրսների և հաշվարկային աշխատավարձի բաժնի պետ</t>
  </si>
  <si>
    <t>Haed of Human Resources and Payroll Division</t>
  </si>
  <si>
    <t>Մարդկային ռեսուրսների մասնագետ</t>
  </si>
  <si>
    <t>Human Resoursec Specialist</t>
  </si>
  <si>
    <t>Գույքի կառավարման բաժնի պետ</t>
  </si>
  <si>
    <t>Head of Asset Division</t>
  </si>
  <si>
    <t>Շահագործման և աշխատանքների բաժնի պետ</t>
  </si>
  <si>
    <t>Head of Exploitation and Works Division</t>
  </si>
  <si>
    <t>Շահագործման և աշխատանքների մասնագետ</t>
  </si>
  <si>
    <t>Head of Exploitation and Works Specialist</t>
  </si>
  <si>
    <t>Պլաստիկ խողովակի զոդող</t>
  </si>
  <si>
    <t>Plastic Pipe Welder (PE)</t>
  </si>
  <si>
    <t>Պարետ</t>
  </si>
  <si>
    <t>Building super Intendant</t>
  </si>
  <si>
    <t>Հավաքարար</t>
  </si>
  <si>
    <t>Cleaning Lady</t>
  </si>
  <si>
    <t>Տրանսպորտի բաժնի պետ</t>
  </si>
  <si>
    <t>Head of Transportation Division</t>
  </si>
  <si>
    <t>Ամբարձիչ բեռնատարի վարորդ</t>
  </si>
  <si>
    <t>Crane truck Driver</t>
  </si>
  <si>
    <t xml:space="preserve">Գրասենյակային ավտոմեքենայի  վարորդ </t>
  </si>
  <si>
    <t>Office car Driver</t>
  </si>
  <si>
    <t>Ջրի արտադրության միավորի պետ</t>
  </si>
  <si>
    <t>Head of Water Unit Production</t>
  </si>
  <si>
    <t>Արտադրության բաժնի մասնագետ</t>
  </si>
  <si>
    <t>Production Division Specialist</t>
  </si>
  <si>
    <t>Գլխամասային ջրաչափերի մասնագետ</t>
  </si>
  <si>
    <t>Bulk Water-meter Specialist</t>
  </si>
  <si>
    <t>Տեղեկատվական տեխնոլոգիաների բաժնի պետ</t>
  </si>
  <si>
    <t>Head of Informational Technologies Division</t>
  </si>
  <si>
    <t>Պահեստապետ</t>
  </si>
  <si>
    <t>Storman</t>
  </si>
  <si>
    <t>Պահեստի բանվոր</t>
  </si>
  <si>
    <t>Warehouse Worker</t>
  </si>
  <si>
    <t>Կոմերցիոն բաժնի պետ</t>
  </si>
  <si>
    <t>Head of Commercial Division</t>
  </si>
  <si>
    <t xml:space="preserve"> Հասույթի ձևավորման մասնագետ</t>
  </si>
  <si>
    <t>Revenue Specialist</t>
  </si>
  <si>
    <t>Հավաքագրման  մասնագետ</t>
  </si>
  <si>
    <t>Billing Specialist</t>
  </si>
  <si>
    <t>Վերահսկողության բաժնի պետ</t>
  </si>
  <si>
    <t>Head of Controlling Group</t>
  </si>
  <si>
    <t>Վերահսկող</t>
  </si>
  <si>
    <t>Controller</t>
  </si>
  <si>
    <t>Ընդհանուր բաժնի մասնագետ</t>
  </si>
  <si>
    <t>General Division Specialist</t>
  </si>
  <si>
    <t xml:space="preserve">                                                                                       Իրավաբանական բաժնի պետ</t>
  </si>
  <si>
    <t>Head of Legal Division</t>
  </si>
  <si>
    <t>Իրավագետ</t>
  </si>
  <si>
    <t>Lawyer</t>
  </si>
  <si>
    <t>Գլխավոր հաշվապահ</t>
  </si>
  <si>
    <t>Chief Accountant</t>
  </si>
  <si>
    <t>Առաջատար հաշվապահ</t>
  </si>
  <si>
    <t>Leading Accountant</t>
  </si>
  <si>
    <t>ԸՆԴԱՄԵՆԸ</t>
  </si>
  <si>
    <t>TOTAL</t>
  </si>
  <si>
    <t>«Սիսիան» տեղամաս / "Sisian" sector</t>
  </si>
  <si>
    <t>Ավագ լաբորանտ</t>
  </si>
  <si>
    <t>Leading Laboratory Specialist</t>
  </si>
  <si>
    <t>Կոմերցիոն ծառայության պետ</t>
  </si>
  <si>
    <t>Head of Commercial Service</t>
  </si>
  <si>
    <t>Կոմերցիոն ծառայության մասնագետ</t>
  </si>
  <si>
    <t>Commercial Specialist</t>
  </si>
  <si>
    <t>Համակարգչային օպերատոր</t>
  </si>
  <si>
    <t>Computer Operator</t>
  </si>
  <si>
    <t xml:space="preserve">Տնտեսվարող սուբյեկտների սպասարկման մասնագետ </t>
  </si>
  <si>
    <t>Juridical Entity Service Agent</t>
  </si>
  <si>
    <t>Իրավագետ գործակալ</t>
  </si>
  <si>
    <t>Agent Lawyer</t>
  </si>
  <si>
    <t xml:space="preserve">Կոմերցիոն գործակալ                                                        </t>
  </si>
  <si>
    <t>Commercial Agent</t>
  </si>
  <si>
    <t>Ջրաչափերի սպասարկման մասնագետ</t>
  </si>
  <si>
    <t>Watermeter Servicing Specialist</t>
  </si>
  <si>
    <t>Շահագործման և աշխատանքների ծառայության պետ</t>
  </si>
  <si>
    <t>Head of Works and Exploitation Service</t>
  </si>
  <si>
    <t>Զոդող</t>
  </si>
  <si>
    <t>Welder</t>
  </si>
  <si>
    <t>Ջրի փականագործ</t>
  </si>
  <si>
    <t>Water Plumber</t>
  </si>
  <si>
    <t>Էքսկավատորավար</t>
  </si>
  <si>
    <t>Excavator Operator</t>
  </si>
  <si>
    <t>Վարորդ</t>
  </si>
  <si>
    <t>Driver</t>
  </si>
  <si>
    <t>Օրվա կարգավորիչ ջրամբարների և հանգույցների օպերատոր (ՕԿՋ )</t>
  </si>
  <si>
    <t>Daily Regulating Reservoir and Gate Valve Operator (DRR)</t>
  </si>
  <si>
    <t>Կոյուղու փականագործ</t>
  </si>
  <si>
    <t>Wastewater Plumber</t>
  </si>
  <si>
    <t>Ասենիզացիոն մեքենայի վարորդ</t>
  </si>
  <si>
    <t>Asinization Car Driver</t>
  </si>
  <si>
    <t>Building super Interdant</t>
  </si>
  <si>
    <t>«Գորիս» տեղամաս / "Goris" sector</t>
  </si>
  <si>
    <t>Տեղամասի պետ</t>
  </si>
  <si>
    <t xml:space="preserve">Sector Head </t>
  </si>
  <si>
    <t xml:space="preserve"> Կոմերցիոն գործակալ</t>
  </si>
  <si>
    <t>Շահագործման և աշխատանքային խմբի ղեկավար</t>
  </si>
  <si>
    <t>Exploitation Work Team Leader</t>
  </si>
  <si>
    <t>Օրվա կարգավորիչ ջրամբարների  և հանգույցների օպերատոր (ՕԿՋ)</t>
  </si>
  <si>
    <t>Daily Regulating Reservoir and Gate Valve Operator(DRR)</t>
  </si>
  <si>
    <t>Քլորի դոզատորի օպերատոր</t>
  </si>
  <si>
    <t>Chlor Dozator Operator</t>
  </si>
  <si>
    <t>Wastewater plumber</t>
  </si>
  <si>
    <t xml:space="preserve">«Եղեգնաձոր»  տեղամաս/ "Eghegnadzor" sector </t>
  </si>
  <si>
    <t>Տնտեսվարող սուբյեկտների սպասարկման մասնագետ</t>
  </si>
  <si>
    <t xml:space="preserve">Կոմերցիոն գործակալ                                                  </t>
  </si>
  <si>
    <t>Commercial agent</t>
  </si>
  <si>
    <t>Շահահագործման և աշխատանքային խմբի ղեկավար</t>
  </si>
  <si>
    <t>Օրվա կարգավորիչ ջրամբարների և հանգույցների օպերատոր (ՕԿՋ)</t>
  </si>
  <si>
    <t>«Վայք» ենթատեղամաս / "Vayk" subsector</t>
  </si>
  <si>
    <t xml:space="preserve">Կոմերցիոն գործակալ                                                                                     </t>
  </si>
  <si>
    <t>Water meter Servicing Specialist</t>
  </si>
  <si>
    <t xml:space="preserve">Chlor Dozator Oprator </t>
  </si>
  <si>
    <t>«Ջերմուկ» ենթատեղամաս / "Jermuk" subsector</t>
  </si>
  <si>
    <t>Ենթատեղամասի պետ</t>
  </si>
  <si>
    <t>Subsector Head</t>
  </si>
  <si>
    <t>«Կապան» տեղամաս/ "Kapan" sector</t>
  </si>
  <si>
    <t>Sector Head</t>
  </si>
  <si>
    <t>Լաբորատորիայի վարիչ</t>
  </si>
  <si>
    <t>Chief of Laboratory</t>
  </si>
  <si>
    <t xml:space="preserve">Լաբորանտ </t>
  </si>
  <si>
    <t>Laboratory Assistant</t>
  </si>
  <si>
    <t xml:space="preserve">Գործավար-դիսպետչեր </t>
  </si>
  <si>
    <t>Secretary -Dispatcher</t>
  </si>
  <si>
    <t>Commercial Specialist/</t>
  </si>
  <si>
    <t xml:space="preserve"> Կոմերցիոն գործակալ </t>
  </si>
  <si>
    <t xml:space="preserve">Commercial agent </t>
  </si>
  <si>
    <t>Շահագործման  և աշխատանքային խմբի ղեկավար</t>
  </si>
  <si>
    <t>էլեկտրիկ</t>
  </si>
  <si>
    <t>Electric</t>
  </si>
  <si>
    <t>Օրվա կագավորիչ ջրամբարների և հանգույցների օպերատոր (ՕԿՋ)</t>
  </si>
  <si>
    <t xml:space="preserve">Մաքրման կայանի պետ </t>
  </si>
  <si>
    <t>Head of Treatment plant</t>
  </si>
  <si>
    <t xml:space="preserve">Մաքրման կայանի և քլորի դոզատորի օպերատոր </t>
  </si>
  <si>
    <t>Treatment plant and Chlor Dozator Operator</t>
  </si>
  <si>
    <t>«Մեղրի» ենթատեղամաս / "Meghri" subsector</t>
  </si>
  <si>
    <t>Կոմերցիոն գործակալ</t>
  </si>
  <si>
    <t>Մաքրման կայանի պետ</t>
  </si>
  <si>
    <t xml:space="preserve">Պոմպի և քլորի դոզատորի օպերատոր </t>
  </si>
  <si>
    <t>Pump and Chlor Dozator Operator</t>
  </si>
  <si>
    <t>«Գավառ» տեղամաս/ "Gavar" sector</t>
  </si>
  <si>
    <t xml:space="preserve">Կոմերցիոն ծառայության մասնագետ </t>
  </si>
  <si>
    <t xml:space="preserve">Կոմերցիոն գործակալ </t>
  </si>
  <si>
    <t xml:space="preserve"> Building super Intendant</t>
  </si>
  <si>
    <t>Պոմպի և քլորի դոզատորի օպերատոր</t>
  </si>
  <si>
    <t>«Սևան» տեղամաս / Sevan sector</t>
  </si>
  <si>
    <t xml:space="preserve"> Կոմերցիոն ծառայության մասնագետ</t>
  </si>
  <si>
    <t xml:space="preserve"> Commercial Specialist</t>
  </si>
  <si>
    <t>Տնտեսվարող սուբյեկտների սպասարկման  մասնագետ</t>
  </si>
  <si>
    <t xml:space="preserve">Վարորդ </t>
  </si>
  <si>
    <t>Ներհամայնքային պոմպավար</t>
  </si>
  <si>
    <t>Intercommunity Pump Operator</t>
  </si>
  <si>
    <t xml:space="preserve"> Electric</t>
  </si>
  <si>
    <t>Պոմպակայանի պետ</t>
  </si>
  <si>
    <t xml:space="preserve"> Head of Pumping Station</t>
  </si>
  <si>
    <t xml:space="preserve"> Pump and Chlor Dozator Operator</t>
  </si>
  <si>
    <t>«Մարտունի» ենթատեղամաս / "Martuni" subsector</t>
  </si>
  <si>
    <t>«Վարդենիս» ենթատեղամաս / "Vardenis subsector"</t>
  </si>
  <si>
    <t>«Ճամբարակ» ենթատեղամաս / "Chambarak" subsector</t>
  </si>
  <si>
    <t>GRAND TOTAL</t>
  </si>
  <si>
    <t>Ընդհանուր հաստիքների թվաքանակ 
Total number of staff</t>
  </si>
  <si>
    <t>Ամսական աշխատավարձի ֆոնդը  ըստ հաստիքացուցակի
Monthly salary fund</t>
  </si>
  <si>
    <t>Ամսական Պարգևատրման ֆոնդը
Monthly bonuses fund</t>
  </si>
  <si>
    <t>Տարեկան Պարգևատրման ֆոնդը
Annual bonuses fund</t>
  </si>
  <si>
    <t>Ընդամենը աշխատավարձի ամսական ֆոնդը /ներառյալ վնասակար և գիշերային աշխատանքի հավելումները/
Monthly salary fund /including appendants for hazard and night work/</t>
  </si>
  <si>
    <t>Ընդամենը աշխատավարձի  տարեկան ֆոնդը /ներառյալ վնասակար և գիշերային աշխատանքի հավելումները/
Annual salary fund /including appendants for hazard and night work</t>
  </si>
  <si>
    <t>Ծառայության մատուցման աշխատանքների տարեկան ֆոնդ/ Annual fund for cotract works</t>
  </si>
  <si>
    <t>Գեղարքունիքի մարզի համակարգող</t>
  </si>
  <si>
    <t>Gegharkunik region coordinator</t>
  </si>
  <si>
    <t>&lt;&lt;Հարավային&gt;&gt; տարածքային մասնաճյուղի տնօրեն</t>
  </si>
  <si>
    <t>Ջ. Մարգարյան</t>
  </si>
  <si>
    <t>Մեթոդիստ ուս. գծով տնօրենի տեղակալ</t>
  </si>
  <si>
    <t>Բուժքույր</t>
  </si>
  <si>
    <t>Տնտեսվար</t>
  </si>
  <si>
    <t>Գործավար</t>
  </si>
  <si>
    <t>Խոհարար</t>
  </si>
  <si>
    <t>Խոհարարի օգնական</t>
  </si>
  <si>
    <t>Օժանդակ բանվոր</t>
  </si>
  <si>
    <t>Դերձակ</t>
  </si>
  <si>
    <t>Լվացարար (շուրջօրյա հաճախում չունեցող մանկապարտեզում)</t>
  </si>
  <si>
    <t>Հաստիքային միավորի քանակը</t>
  </si>
  <si>
    <t>Դռնապան</t>
  </si>
  <si>
    <t>Պահակ</t>
  </si>
  <si>
    <t>Երաժիշտ</t>
  </si>
  <si>
    <t>Դաստիարակ</t>
  </si>
  <si>
    <t>Դաստիարակի օգնական</t>
  </si>
  <si>
    <t>Ֆիզկուլտուրայի հրահանգիչ</t>
  </si>
  <si>
    <t>Ֆրանսերենի ուսուցիչ</t>
  </si>
  <si>
    <t>Դաստիարակ նախակրթարան</t>
  </si>
  <si>
    <t>Էմմա Հովսեփյան</t>
  </si>
  <si>
    <t>Լուսիեն Հակոբյան</t>
  </si>
  <si>
    <t>Սուսաննա Նավասարդյան</t>
  </si>
  <si>
    <t>Գայանե Միրաբյան</t>
  </si>
  <si>
    <t>Կարինե Իվանյան</t>
  </si>
  <si>
    <t>Լիլիթ Գասպարյան</t>
  </si>
  <si>
    <t>Սեդա Կարապետյան</t>
  </si>
  <si>
    <t>Խետագուրովա Նելլի</t>
  </si>
  <si>
    <t>Թամարա Բադալյան</t>
  </si>
  <si>
    <t>Սիրվարդ Բաբաջանյան</t>
  </si>
  <si>
    <t>Հայկ Գևորգյան</t>
  </si>
  <si>
    <t>Էդիտա Ամիրաղյան</t>
  </si>
  <si>
    <t>Մաինե Գրիգորյան</t>
  </si>
  <si>
    <t>Անի Ղուկասյան</t>
  </si>
  <si>
    <t>Լենա Սաֆրազյան</t>
  </si>
  <si>
    <t>Արմինե Զաքարյան</t>
  </si>
  <si>
    <t>Անի Ավանեսյան</t>
  </si>
  <si>
    <t>Անուշ Հովհաննիսյան</t>
  </si>
  <si>
    <t>Նինա Ներսիսյան</t>
  </si>
  <si>
    <t>Անուն. ազգանուն</t>
  </si>
  <si>
    <t>Քրիստինա Հարությունյան</t>
  </si>
  <si>
    <t>Մերի Պետրոսյան</t>
  </si>
  <si>
    <t>Կարինե Ղարիբյան</t>
  </si>
  <si>
    <t>Հայարփի Սահակյան</t>
  </si>
  <si>
    <t>Էլվիրա Աթայան</t>
  </si>
  <si>
    <t>Նարա Սարգսյան</t>
  </si>
  <si>
    <t>Կարինե Մակարյան</t>
  </si>
  <si>
    <t>Կարինե Գյաջունց</t>
  </si>
  <si>
    <t>Լիլիթ Ալավերդյան</t>
  </si>
  <si>
    <t>Աննա Նավասարդյան</t>
  </si>
  <si>
    <t>Կարինե Հայրապետյան</t>
  </si>
  <si>
    <t>Վարդուշ Անդրեասյան</t>
  </si>
  <si>
    <t>Կարինե Հակոբյան</t>
  </si>
  <si>
    <t>Մարիամ Ստեփանյան</t>
  </si>
  <si>
    <t>Ծովինար Հարությունյան</t>
  </si>
  <si>
    <t>Ռուզան Կարապետյան</t>
  </si>
  <si>
    <t>Սվետլանա Գալստյան</t>
  </si>
  <si>
    <t>Հաստիքային միավորի քանակը (29-Ն, 26.01.2007)</t>
  </si>
  <si>
    <t>Պաշտոնային դրույքաչափը</t>
  </si>
  <si>
    <t>ԹԻՎ 1 ՆՈՒՀ ՀՈԱԿ</t>
  </si>
  <si>
    <t xml:space="preserve">Պաշտոնի անվանումը
</t>
  </si>
  <si>
    <t>Աշխատավարձն՝ըստ պաշտոնային դրույքաչափի</t>
  </si>
  <si>
    <t>Հ Ա Ս Տ Ի Ք Ա Ց ՈՒ Ց Ա Կ</t>
  </si>
  <si>
    <t xml:space="preserve">ԹԻՎ 2 ՆՈՒՀ </t>
  </si>
  <si>
    <t>ԹԻՎ 3 ՆՈՒՀ</t>
  </si>
  <si>
    <t xml:space="preserve">ԹԻՎ 4 ՆՈՒՀ </t>
  </si>
  <si>
    <t>Սոցիոլոգ, հոգեբան, լոգոպետ</t>
  </si>
  <si>
    <t xml:space="preserve">Հավելված 1
ՀՀ Սյունիքի մարզի Սիսիանի համայնքի ավագանու 2017թ. դեկտեմբերի  __-ի թիվ ___(Ա) որոշման </t>
  </si>
  <si>
    <t xml:space="preserve">Հավելված 2
ՀՀ Սյունիքի մարզի Սիսիանի համայնքի ավագանու 2017թ. դեկտեմբերի -__-ի թիվ ___(Ա) որոշման </t>
  </si>
  <si>
    <t xml:space="preserve">Հավելված 3
ՀՀ Սյունիքի մարզի Սիսիանի համայնքի ավագանու 2017թ. դեկտեմբերի  __-ի թիվ ___(Ա) որոշման </t>
  </si>
  <si>
    <t xml:space="preserve">Հավելված 4
ՀՀ Սյունիքի մարզի Սիսիանի համայնքի ավագանու 2017թ. դեկտեմբերի  __-ի թիվ ___(Ա) որոշման </t>
  </si>
  <si>
    <t>Հաշվետար-գանձապահ</t>
  </si>
  <si>
    <t>Շենքերի, սարքավորումների սպասարկող և նորոգող բանվոր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</si>
</sst>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GHEA Grapalat"/>
      <family val="3"/>
    </font>
    <font>
      <sz val="8"/>
      <name val="Arial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GHEA Grapalat"/>
      <family val="3"/>
    </font>
    <font>
      <b/>
      <sz val="11"/>
      <color theme="1"/>
      <name val="GHEA Grapalat"/>
      <family val="3"/>
    </font>
    <font>
      <b/>
      <sz val="16"/>
      <color theme="1"/>
      <name val="GHEA Grapalat"/>
      <family val="3"/>
    </font>
    <font>
      <b/>
      <sz val="16"/>
      <color theme="1"/>
      <name val="Calibri"/>
      <family val="2"/>
      <scheme val="minor"/>
    </font>
    <font>
      <b/>
      <i/>
      <sz val="12"/>
      <color theme="1"/>
      <name val="GHEA Grapalat"/>
      <family val="3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8"/>
      <color theme="1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i/>
      <sz val="8"/>
      <name val="Calibri"/>
      <family val="2"/>
      <scheme val="minor"/>
    </font>
    <font>
      <b/>
      <i/>
      <sz val="8"/>
      <name val="Arial Armenian"/>
      <family val="2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name val="GHEA Grapalat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name val="GHEA Grapalat"/>
      <family val="3"/>
    </font>
    <font>
      <i/>
      <sz val="10"/>
      <color indexed="8"/>
      <name val="GHEA Grapalat"/>
      <family val="3"/>
    </font>
    <font>
      <b/>
      <sz val="10"/>
      <color theme="1"/>
      <name val="GHEA Grapalat"/>
      <family val="3"/>
    </font>
    <font>
      <sz val="10"/>
      <color indexed="63"/>
      <name val="Arial Armenian"/>
      <family val="2"/>
    </font>
    <font>
      <b/>
      <sz val="10"/>
      <color indexed="8"/>
      <name val="GHEA Grapalat"/>
      <family val="3"/>
    </font>
    <font>
      <sz val="10"/>
      <name val="Calibri"/>
      <family val="2"/>
      <scheme val="minor"/>
    </font>
    <font>
      <sz val="10"/>
      <name val="Arial Armenian"/>
      <family val="2"/>
    </font>
    <font>
      <b/>
      <i/>
      <sz val="10"/>
      <color indexed="8"/>
      <name val="GHEA Grapalat"/>
      <family val="3"/>
    </font>
    <font>
      <sz val="11"/>
      <color theme="1"/>
      <name val="Arial LatArm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11"/>
      <color indexed="8"/>
      <name val="GHEA Grapalat"/>
      <family val="3"/>
    </font>
    <font>
      <b/>
      <sz val="11"/>
      <color theme="0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32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5" fontId="2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2" fillId="3" borderId="0" xfId="0" applyFont="1" applyFill="1"/>
    <xf numFmtId="2" fontId="4" fillId="3" borderId="0" xfId="0" applyNumberFormat="1" applyFont="1" applyFill="1"/>
    <xf numFmtId="0" fontId="3" fillId="3" borderId="0" xfId="0" applyFont="1" applyFill="1" applyAlignment="1"/>
    <xf numFmtId="0" fontId="5" fillId="3" borderId="0" xfId="0" applyFont="1" applyFill="1" applyAlignment="1">
      <alignment vertical="center"/>
    </xf>
    <xf numFmtId="165" fontId="5" fillId="3" borderId="0" xfId="1" applyNumberFormat="1" applyFont="1" applyFill="1" applyAlignment="1">
      <alignment horizontal="right" vertical="center"/>
    </xf>
    <xf numFmtId="165" fontId="2" fillId="3" borderId="0" xfId="1" applyNumberFormat="1" applyFont="1" applyFill="1" applyAlignment="1">
      <alignment horizontal="right" vertical="center"/>
    </xf>
    <xf numFmtId="165" fontId="6" fillId="3" borderId="0" xfId="1" applyNumberFormat="1" applyFont="1" applyFill="1" applyAlignment="1">
      <alignment horizontal="right" vertical="center"/>
    </xf>
    <xf numFmtId="0" fontId="13" fillId="3" borderId="0" xfId="0" applyFont="1" applyFill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5" fontId="15" fillId="4" borderId="2" xfId="1" applyNumberFormat="1" applyFont="1" applyFill="1" applyBorder="1" applyAlignment="1">
      <alignment horizontal="center" vertical="center" wrapText="1"/>
    </xf>
    <xf numFmtId="0" fontId="5" fillId="3" borderId="0" xfId="0" applyFont="1" applyFill="1" applyAlignment="1"/>
    <xf numFmtId="0" fontId="16" fillId="5" borderId="2" xfId="0" applyNumberFormat="1" applyFont="1" applyFill="1" applyBorder="1" applyAlignment="1">
      <alignment horizontal="center" vertical="center" wrapText="1"/>
    </xf>
    <xf numFmtId="0" fontId="16" fillId="5" borderId="2" xfId="1" applyNumberFormat="1" applyFont="1" applyFill="1" applyBorder="1" applyAlignment="1">
      <alignment horizontal="center" vertical="center" wrapText="1"/>
    </xf>
    <xf numFmtId="0" fontId="16" fillId="5" borderId="2" xfId="1" applyNumberFormat="1" applyFont="1" applyFill="1" applyBorder="1" applyAlignment="1">
      <alignment horizontal="center" vertical="center" wrapText="1"/>
    </xf>
    <xf numFmtId="165" fontId="16" fillId="5" borderId="2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horizontal="center" vertical="center" wrapText="1"/>
    </xf>
    <xf numFmtId="0" fontId="17" fillId="3" borderId="0" xfId="0" applyNumberFormat="1" applyFont="1" applyFill="1" applyAlignment="1">
      <alignment horizontal="center" vertical="center" wrapText="1"/>
    </xf>
    <xf numFmtId="0" fontId="18" fillId="3" borderId="0" xfId="0" applyNumberFormat="1" applyFont="1" applyFill="1" applyAlignment="1">
      <alignment horizontal="center" vertical="center" wrapText="1"/>
    </xf>
    <xf numFmtId="0" fontId="17" fillId="5" borderId="0" xfId="0" applyNumberFormat="1" applyFont="1" applyFill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21" fillId="3" borderId="2" xfId="2" applyNumberFormat="1" applyFont="1" applyFill="1" applyBorder="1" applyAlignment="1">
      <alignment horizontal="left" vertical="center" wrapText="1"/>
    </xf>
    <xf numFmtId="165" fontId="21" fillId="3" borderId="2" xfId="1" applyNumberFormat="1" applyFont="1" applyFill="1" applyBorder="1" applyAlignment="1">
      <alignment horizontal="right" vertical="center" wrapText="1"/>
    </xf>
    <xf numFmtId="165" fontId="19" fillId="3" borderId="2" xfId="1" applyNumberFormat="1" applyFont="1" applyFill="1" applyBorder="1" applyAlignment="1">
      <alignment horizontal="right" vertical="center"/>
    </xf>
    <xf numFmtId="165" fontId="15" fillId="3" borderId="2" xfId="1" applyNumberFormat="1" applyFont="1" applyFill="1" applyBorder="1" applyAlignment="1">
      <alignment horizontal="right" vertical="center"/>
    </xf>
    <xf numFmtId="0" fontId="22" fillId="3" borderId="0" xfId="0" applyFont="1" applyFill="1"/>
    <xf numFmtId="0" fontId="23" fillId="3" borderId="0" xfId="0" applyFont="1" applyFill="1" applyAlignment="1">
      <alignment horizontal="right"/>
    </xf>
    <xf numFmtId="0" fontId="24" fillId="3" borderId="2" xfId="2" applyNumberFormat="1" applyFont="1" applyFill="1" applyBorder="1" applyAlignment="1">
      <alignment horizontal="left" vertical="center" wrapText="1"/>
    </xf>
    <xf numFmtId="0" fontId="21" fillId="3" borderId="2" xfId="2" applyNumberFormat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" borderId="2" xfId="2" applyNumberFormat="1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165" fontId="26" fillId="2" borderId="2" xfId="1" applyNumberFormat="1" applyFont="1" applyFill="1" applyBorder="1" applyAlignment="1">
      <alignment horizontal="right" vertical="center" wrapText="1"/>
    </xf>
    <xf numFmtId="0" fontId="22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7" fillId="3" borderId="0" xfId="0" applyFont="1" applyFill="1"/>
    <xf numFmtId="0" fontId="22" fillId="5" borderId="0" xfId="0" applyFont="1" applyFill="1"/>
    <xf numFmtId="0" fontId="19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left" wrapText="1"/>
    </xf>
    <xf numFmtId="165" fontId="22" fillId="3" borderId="0" xfId="0" applyNumberFormat="1" applyFont="1" applyFill="1"/>
    <xf numFmtId="0" fontId="22" fillId="2" borderId="0" xfId="0" applyFont="1" applyFill="1"/>
    <xf numFmtId="0" fontId="22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 vertical="center"/>
    </xf>
    <xf numFmtId="0" fontId="21" fillId="3" borderId="2" xfId="2" applyNumberFormat="1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165" fontId="26" fillId="2" borderId="2" xfId="1" applyNumberFormat="1" applyFont="1" applyFill="1" applyBorder="1" applyAlignment="1">
      <alignment horizontal="right" vertical="center"/>
    </xf>
    <xf numFmtId="0" fontId="22" fillId="5" borderId="0" xfId="0" applyFont="1" applyFill="1" applyAlignment="1">
      <alignment vertical="center"/>
    </xf>
    <xf numFmtId="1" fontId="21" fillId="3" borderId="2" xfId="2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2" xfId="2" applyNumberFormat="1" applyFont="1" applyFill="1" applyBorder="1" applyAlignment="1">
      <alignment vertical="center" wrapText="1"/>
    </xf>
    <xf numFmtId="165" fontId="21" fillId="3" borderId="2" xfId="1" applyNumberFormat="1" applyFont="1" applyFill="1" applyBorder="1" applyAlignment="1">
      <alignment horizontal="right" vertical="center"/>
    </xf>
    <xf numFmtId="0" fontId="29" fillId="3" borderId="0" xfId="0" applyFont="1" applyFill="1"/>
    <xf numFmtId="0" fontId="30" fillId="3" borderId="0" xfId="0" applyFont="1" applyFill="1"/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left" wrapText="1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165" fontId="3" fillId="3" borderId="0" xfId="1" applyNumberFormat="1" applyFont="1" applyFill="1" applyAlignment="1">
      <alignment horizontal="right" vertical="center"/>
    </xf>
    <xf numFmtId="165" fontId="6" fillId="3" borderId="0" xfId="1" applyNumberFormat="1" applyFont="1" applyFill="1" applyBorder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3" fillId="0" borderId="0" xfId="0" applyFont="1" applyAlignment="1"/>
    <xf numFmtId="0" fontId="33" fillId="0" borderId="0" xfId="0" applyFont="1"/>
    <xf numFmtId="0" fontId="34" fillId="0" borderId="0" xfId="0" applyFont="1"/>
    <xf numFmtId="0" fontId="21" fillId="0" borderId="0" xfId="2" applyNumberFormat="1" applyFont="1" applyFill="1" applyBorder="1" applyAlignment="1">
      <alignment horizontal="left" vertical="center" wrapText="1"/>
    </xf>
    <xf numFmtId="0" fontId="21" fillId="0" borderId="0" xfId="2" applyNumberFormat="1" applyFont="1" applyFill="1" applyBorder="1" applyAlignment="1">
      <alignment vertical="center" wrapText="1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/>
    </xf>
    <xf numFmtId="166" fontId="0" fillId="0" borderId="0" xfId="0" applyNumberFormat="1" applyBorder="1"/>
    <xf numFmtId="2" fontId="0" fillId="0" borderId="0" xfId="0" applyNumberFormat="1" applyBorder="1"/>
    <xf numFmtId="0" fontId="35" fillId="0" borderId="0" xfId="0" applyFont="1"/>
    <xf numFmtId="0" fontId="35" fillId="0" borderId="0" xfId="0" applyFont="1" applyBorder="1"/>
    <xf numFmtId="0" fontId="2" fillId="3" borderId="0" xfId="0" applyFont="1" applyFill="1" applyAlignment="1">
      <alignment horizontal="center"/>
    </xf>
    <xf numFmtId="0" fontId="16" fillId="5" borderId="2" xfId="1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right"/>
    </xf>
    <xf numFmtId="0" fontId="21" fillId="3" borderId="2" xfId="2" applyNumberFormat="1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165" fontId="7" fillId="3" borderId="0" xfId="1" applyNumberFormat="1" applyFont="1" applyFill="1" applyAlignment="1">
      <alignment horizontal="right"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8" fillId="6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2" applyNumberFormat="1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vertical="center" wrapText="1"/>
    </xf>
    <xf numFmtId="165" fontId="26" fillId="3" borderId="3" xfId="1" applyNumberFormat="1" applyFont="1" applyFill="1" applyBorder="1" applyAlignment="1">
      <alignment horizontal="right" vertical="center" wrapText="1"/>
    </xf>
    <xf numFmtId="165" fontId="26" fillId="3" borderId="4" xfId="1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2" xfId="1" applyNumberFormat="1" applyFont="1" applyFill="1" applyBorder="1" applyAlignment="1">
      <alignment horizontal="center" vertical="center" wrapText="1"/>
    </xf>
    <xf numFmtId="0" fontId="37" fillId="0" borderId="3" xfId="1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9" fillId="0" borderId="2" xfId="2" applyNumberFormat="1" applyFont="1" applyFill="1" applyBorder="1" applyAlignment="1">
      <alignment horizontal="left" vertical="center" wrapText="1"/>
    </xf>
    <xf numFmtId="0" fontId="39" fillId="0" borderId="2" xfId="2" applyNumberFormat="1" applyFont="1" applyFill="1" applyBorder="1" applyAlignment="1">
      <alignment vertical="center" wrapText="1"/>
    </xf>
    <xf numFmtId="0" fontId="40" fillId="0" borderId="2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1" fontId="38" fillId="0" borderId="2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2" xfId="0" applyFont="1" applyFill="1" applyBorder="1"/>
    <xf numFmtId="1" fontId="41" fillId="0" borderId="7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6" xfId="3"/>
    <cellStyle name="Normal 26_HASTIQ popoxvac" xfId="2"/>
    <cellStyle name="Финансовый 2" xfId="4"/>
  </cellStyles>
  <dxfs count="2">
    <dxf>
      <font>
        <b/>
        <i val="0"/>
        <color rgb="FFFF0000"/>
      </font>
    </dxf>
    <dxf>
      <font>
        <b/>
        <i/>
        <color rgb="FF0070C0"/>
      </font>
      <fill>
        <patternFill patternType="gray125">
          <f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0.0.1/Users/NushikG/Desktop/Tatev/Sisian%20Salary%20Changes/South%20Sisian%20staff%20changes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yan change"/>
    </sheetNames>
    <sheetDataSet>
      <sheetData sheetId="0">
        <row r="10">
          <cell r="O10">
            <v>98876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90"/>
  <sheetViews>
    <sheetView topLeftCell="A437" zoomScale="85" zoomScaleNormal="85" zoomScaleSheetLayoutView="85" workbookViewId="0">
      <selection activeCell="C18" sqref="C18"/>
    </sheetView>
  </sheetViews>
  <sheetFormatPr defaultRowHeight="12.75"/>
  <cols>
    <col min="1" max="2" width="4.140625" style="1" customWidth="1"/>
    <col min="3" max="3" width="35.85546875" style="2" customWidth="1"/>
    <col min="4" max="4" width="29.5703125" style="2" customWidth="1"/>
    <col min="5" max="5" width="8" style="3" customWidth="1"/>
    <col min="6" max="6" width="14.140625" style="4" customWidth="1"/>
    <col min="7" max="7" width="14.140625" style="5" customWidth="1"/>
    <col min="8" max="9" width="13.140625" style="4" customWidth="1"/>
    <col min="10" max="10" width="14.42578125" style="4" customWidth="1"/>
    <col min="11" max="11" width="14.42578125" style="5" customWidth="1"/>
    <col min="12" max="12" width="12.28515625" style="6" customWidth="1"/>
    <col min="13" max="13" width="14" style="6" customWidth="1"/>
    <col min="14" max="16" width="9.140625" style="6" customWidth="1"/>
    <col min="17" max="85" width="9.140625" style="6"/>
    <col min="86" max="16384" width="9.140625" style="1"/>
  </cols>
  <sheetData>
    <row r="1" spans="1:85" ht="15" hidden="1" customHeight="1"/>
    <row r="2" spans="1:85" ht="15" hidden="1" customHeight="1">
      <c r="N2" s="6">
        <f>1-0.244</f>
        <v>0.75600000000000001</v>
      </c>
      <c r="O2" s="7">
        <v>1</v>
      </c>
      <c r="P2" s="6">
        <f>+N2-O2/100</f>
        <v>0.746</v>
      </c>
    </row>
    <row r="3" spans="1:85" ht="15" hidden="1" customHeight="1">
      <c r="N3" s="6">
        <f>1-0.26</f>
        <v>0.74</v>
      </c>
      <c r="O3" s="6">
        <f>+O2</f>
        <v>1</v>
      </c>
      <c r="P3" s="6">
        <f>+N3-O3/100</f>
        <v>0.73</v>
      </c>
    </row>
    <row r="4" spans="1:85" ht="15" hidden="1" customHeight="1">
      <c r="N4" s="6">
        <f>120000*P2</f>
        <v>89520</v>
      </c>
    </row>
    <row r="5" spans="1:85" ht="21.75" customHeight="1">
      <c r="A5" s="6"/>
      <c r="B5" s="6"/>
      <c r="C5" s="8"/>
      <c r="D5" s="8"/>
      <c r="E5" s="9"/>
      <c r="F5" s="10"/>
      <c r="G5" s="11"/>
      <c r="H5" s="11"/>
      <c r="I5" s="12"/>
      <c r="J5" s="88" t="s">
        <v>0</v>
      </c>
      <c r="K5" s="88"/>
    </row>
    <row r="6" spans="1:85" ht="15.75" customHeight="1">
      <c r="A6" s="6"/>
      <c r="B6" s="6"/>
      <c r="C6" s="8"/>
      <c r="D6" s="8"/>
      <c r="E6" s="9"/>
      <c r="F6" s="10"/>
      <c r="G6" s="11"/>
      <c r="H6" s="11"/>
      <c r="I6" s="12"/>
      <c r="J6" s="88" t="s">
        <v>1</v>
      </c>
      <c r="K6" s="88"/>
    </row>
    <row r="7" spans="1:85" ht="21.75" customHeight="1">
      <c r="A7" s="6"/>
      <c r="B7" s="6"/>
      <c r="C7" s="8"/>
      <c r="D7" s="8"/>
      <c r="E7" s="9"/>
      <c r="F7" s="10"/>
      <c r="G7" s="11"/>
      <c r="H7" s="11"/>
      <c r="I7" s="88" t="s">
        <v>2</v>
      </c>
      <c r="J7" s="88"/>
      <c r="K7" s="88"/>
    </row>
    <row r="8" spans="1:85" ht="30" customHeight="1">
      <c r="A8" s="6"/>
      <c r="B8" s="6"/>
      <c r="C8" s="8"/>
      <c r="D8" s="8"/>
      <c r="E8" s="9"/>
      <c r="F8" s="10"/>
      <c r="G8" s="11"/>
      <c r="H8" s="88" t="s">
        <v>3</v>
      </c>
      <c r="I8" s="88"/>
      <c r="J8" s="88"/>
      <c r="K8" s="88"/>
    </row>
    <row r="9" spans="1:85" ht="55.5" customHeight="1">
      <c r="A9" s="6"/>
      <c r="B9" s="6"/>
      <c r="C9" s="8"/>
      <c r="D9" s="8"/>
      <c r="E9" s="9"/>
      <c r="F9" s="10"/>
      <c r="G9" s="11"/>
      <c r="H9" s="88"/>
      <c r="I9" s="88"/>
      <c r="J9" s="88"/>
      <c r="K9" s="88"/>
    </row>
    <row r="10" spans="1:85" ht="28.5" customHeight="1">
      <c r="A10" s="6"/>
      <c r="B10" s="6"/>
      <c r="C10" s="8"/>
      <c r="D10" s="8"/>
      <c r="E10" s="9"/>
      <c r="F10" s="10"/>
      <c r="G10" s="11"/>
      <c r="H10" s="88"/>
      <c r="I10" s="88"/>
      <c r="J10" s="88"/>
      <c r="K10" s="88"/>
    </row>
    <row r="11" spans="1:85" ht="48.75" customHeight="1">
      <c r="A11" s="89" t="s">
        <v>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85" ht="45.75" customHeight="1">
      <c r="A12" s="91" t="s">
        <v>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3"/>
      <c r="M12" s="13"/>
      <c r="P12" s="83"/>
      <c r="Q12" s="83"/>
      <c r="R12" s="83"/>
      <c r="S12" s="83"/>
    </row>
    <row r="13" spans="1:85" ht="105" customHeight="1">
      <c r="A13" s="14" t="s">
        <v>6</v>
      </c>
      <c r="B13" s="14" t="s">
        <v>7</v>
      </c>
      <c r="C13" s="15" t="s">
        <v>8</v>
      </c>
      <c r="D13" s="15" t="s">
        <v>9</v>
      </c>
      <c r="E13" s="15" t="s">
        <v>10</v>
      </c>
      <c r="F13" s="16" t="s">
        <v>11</v>
      </c>
      <c r="G13" s="16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85" s="25" customFormat="1" ht="15.75" customHeight="1">
      <c r="A14" s="18">
        <v>1</v>
      </c>
      <c r="B14" s="19">
        <v>2</v>
      </c>
      <c r="C14" s="84">
        <v>3</v>
      </c>
      <c r="D14" s="84"/>
      <c r="E14" s="19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2">
        <v>10</v>
      </c>
      <c r="L14" s="23"/>
      <c r="M14" s="23"/>
      <c r="N14" s="23"/>
      <c r="O14" s="23"/>
      <c r="P14" s="23"/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85" s="31" customFormat="1" ht="32.1" customHeight="1">
      <c r="A15" s="26">
        <v>1</v>
      </c>
      <c r="B15" s="26">
        <v>1</v>
      </c>
      <c r="C15" s="27" t="s">
        <v>17</v>
      </c>
      <c r="D15" s="27" t="s">
        <v>18</v>
      </c>
      <c r="E15" s="26">
        <v>1</v>
      </c>
      <c r="F15" s="28">
        <v>1367233</v>
      </c>
      <c r="G15" s="29">
        <f>+IF(F15&gt;120000,F15-F15*0.01-29280-(F15-120000)*0.26,F15-F15*0.01-F15*0.244)</f>
        <v>1000000.0899999999</v>
      </c>
      <c r="H15" s="30"/>
      <c r="I15" s="30"/>
      <c r="J15" s="29">
        <f t="shared" ref="J15:J52" si="0">F15+H15+I15</f>
        <v>1367233</v>
      </c>
      <c r="K15" s="29">
        <f t="shared" ref="K15:K52" si="1">+IF(J15&gt;120000,J15-J15*0.01-29280-(J15-120000)*0.26,J15-J15*0.01-J15*0.244)</f>
        <v>1000000.0899999999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85" s="31" customFormat="1" ht="32.1" customHeight="1">
      <c r="A16" s="26">
        <v>2</v>
      </c>
      <c r="B16" s="26">
        <v>2</v>
      </c>
      <c r="C16" s="27" t="s">
        <v>19</v>
      </c>
      <c r="D16" s="27" t="s">
        <v>20</v>
      </c>
      <c r="E16" s="26">
        <v>1</v>
      </c>
      <c r="F16" s="28">
        <v>413452</v>
      </c>
      <c r="G16" s="29">
        <f t="shared" ref="G16:G52" si="2">+IF(F16&gt;120000,F16-F16*0.01-29280-(F16-120000)*0.26,F16-F16*0.01-F16*0.244)</f>
        <v>303739.95999999996</v>
      </c>
      <c r="H16" s="30"/>
      <c r="I16" s="30"/>
      <c r="J16" s="29">
        <f t="shared" si="0"/>
        <v>413452</v>
      </c>
      <c r="K16" s="29">
        <f t="shared" si="1"/>
        <v>303739.95999999996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31" customFormat="1" ht="32.1" customHeight="1">
      <c r="A17" s="26">
        <v>3</v>
      </c>
      <c r="B17" s="26">
        <v>3</v>
      </c>
      <c r="C17" s="27" t="s">
        <v>21</v>
      </c>
      <c r="D17" s="27" t="s">
        <v>22</v>
      </c>
      <c r="E17" s="26">
        <v>1</v>
      </c>
      <c r="F17" s="28">
        <v>94169</v>
      </c>
      <c r="G17" s="29">
        <f t="shared" si="2"/>
        <v>70250.073999999993</v>
      </c>
      <c r="H17" s="30"/>
      <c r="I17" s="30"/>
      <c r="J17" s="29">
        <f t="shared" si="0"/>
        <v>94169</v>
      </c>
      <c r="K17" s="29">
        <f t="shared" si="1"/>
        <v>70250.073999999993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31" customFormat="1" ht="32.1" customHeight="1">
      <c r="A18" s="26">
        <v>4</v>
      </c>
      <c r="B18" s="26">
        <v>4</v>
      </c>
      <c r="C18" s="27" t="s">
        <v>23</v>
      </c>
      <c r="D18" s="27" t="s">
        <v>24</v>
      </c>
      <c r="E18" s="26">
        <v>1</v>
      </c>
      <c r="F18" s="28">
        <v>139014</v>
      </c>
      <c r="G18" s="29">
        <f t="shared" si="2"/>
        <v>103400.21999999999</v>
      </c>
      <c r="H18" s="30"/>
      <c r="I18" s="30"/>
      <c r="J18" s="29">
        <f t="shared" si="0"/>
        <v>139014</v>
      </c>
      <c r="K18" s="29">
        <f t="shared" si="1"/>
        <v>103400.21999999999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31" customFormat="1" ht="32.1" customHeight="1">
      <c r="A19" s="26">
        <v>5</v>
      </c>
      <c r="B19" s="26">
        <v>5</v>
      </c>
      <c r="C19" s="27" t="s">
        <v>25</v>
      </c>
      <c r="D19" s="27" t="s">
        <v>26</v>
      </c>
      <c r="E19" s="26">
        <v>1</v>
      </c>
      <c r="F19" s="29">
        <v>143479</v>
      </c>
      <c r="G19" s="29">
        <f t="shared" si="2"/>
        <v>106659.67</v>
      </c>
      <c r="H19" s="30"/>
      <c r="I19" s="30"/>
      <c r="J19" s="29">
        <f t="shared" si="0"/>
        <v>143479</v>
      </c>
      <c r="K19" s="29">
        <f t="shared" si="1"/>
        <v>106659.67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31" customFormat="1" ht="32.1" customHeight="1">
      <c r="A20" s="26">
        <v>6</v>
      </c>
      <c r="B20" s="26">
        <v>6</v>
      </c>
      <c r="C20" s="33" t="s">
        <v>27</v>
      </c>
      <c r="D20" s="27" t="s">
        <v>28</v>
      </c>
      <c r="E20" s="26">
        <v>1</v>
      </c>
      <c r="F20" s="29">
        <v>250000</v>
      </c>
      <c r="G20" s="29">
        <f t="shared" si="2"/>
        <v>184420</v>
      </c>
      <c r="H20" s="30"/>
      <c r="I20" s="30"/>
      <c r="J20" s="29">
        <f t="shared" si="0"/>
        <v>250000</v>
      </c>
      <c r="K20" s="29">
        <f t="shared" si="1"/>
        <v>184420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31" customFormat="1" ht="32.1" customHeight="1">
      <c r="A21" s="26">
        <v>7</v>
      </c>
      <c r="B21" s="26">
        <v>7</v>
      </c>
      <c r="C21" s="27" t="s">
        <v>29</v>
      </c>
      <c r="D21" s="27" t="s">
        <v>30</v>
      </c>
      <c r="E21" s="26">
        <v>1</v>
      </c>
      <c r="F21" s="29">
        <v>150000</v>
      </c>
      <c r="G21" s="29">
        <f t="shared" si="2"/>
        <v>111420</v>
      </c>
      <c r="H21" s="30"/>
      <c r="I21" s="30"/>
      <c r="J21" s="29">
        <f t="shared" si="0"/>
        <v>150000</v>
      </c>
      <c r="K21" s="29">
        <f t="shared" si="1"/>
        <v>111420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31" customFormat="1" ht="32.1" customHeight="1">
      <c r="A22" s="26">
        <v>8</v>
      </c>
      <c r="B22" s="26">
        <v>8</v>
      </c>
      <c r="C22" s="27" t="s">
        <v>31</v>
      </c>
      <c r="D22" s="27" t="s">
        <v>32</v>
      </c>
      <c r="E22" s="26">
        <v>1</v>
      </c>
      <c r="F22" s="29">
        <v>131000</v>
      </c>
      <c r="G22" s="29">
        <f t="shared" si="2"/>
        <v>97550</v>
      </c>
      <c r="H22" s="30"/>
      <c r="I22" s="30"/>
      <c r="J22" s="29">
        <f t="shared" si="0"/>
        <v>131000</v>
      </c>
      <c r="K22" s="29">
        <f t="shared" si="1"/>
        <v>97550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31" customFormat="1" ht="32.1" customHeight="1">
      <c r="A23" s="26">
        <v>9</v>
      </c>
      <c r="B23" s="26">
        <v>9</v>
      </c>
      <c r="C23" s="27" t="s">
        <v>33</v>
      </c>
      <c r="D23" s="27" t="s">
        <v>34</v>
      </c>
      <c r="E23" s="26">
        <v>1</v>
      </c>
      <c r="F23" s="29">
        <v>290247</v>
      </c>
      <c r="G23" s="29">
        <f t="shared" si="2"/>
        <v>213800.31000000003</v>
      </c>
      <c r="H23" s="30"/>
      <c r="I23" s="30"/>
      <c r="J23" s="29">
        <f t="shared" si="0"/>
        <v>290247</v>
      </c>
      <c r="K23" s="29">
        <f t="shared" si="1"/>
        <v>213800.31000000003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1" customFormat="1" ht="32.1" customHeight="1">
      <c r="A24" s="26">
        <v>10</v>
      </c>
      <c r="B24" s="26">
        <v>10</v>
      </c>
      <c r="C24" s="27" t="s">
        <v>35</v>
      </c>
      <c r="D24" s="27" t="s">
        <v>36</v>
      </c>
      <c r="E24" s="26">
        <v>1</v>
      </c>
      <c r="F24" s="29">
        <v>172178</v>
      </c>
      <c r="G24" s="29">
        <f t="shared" si="2"/>
        <v>127609.94</v>
      </c>
      <c r="H24" s="30"/>
      <c r="I24" s="30"/>
      <c r="J24" s="29">
        <f t="shared" si="0"/>
        <v>172178</v>
      </c>
      <c r="K24" s="29">
        <f t="shared" si="1"/>
        <v>127609.94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31" customFormat="1" ht="32.1" customHeight="1">
      <c r="A25" s="26">
        <v>11</v>
      </c>
      <c r="B25" s="26">
        <v>11</v>
      </c>
      <c r="C25" s="86" t="s">
        <v>37</v>
      </c>
      <c r="D25" s="86" t="s">
        <v>38</v>
      </c>
      <c r="E25" s="87">
        <v>2</v>
      </c>
      <c r="F25" s="29">
        <v>172178</v>
      </c>
      <c r="G25" s="29">
        <f t="shared" si="2"/>
        <v>127609.94</v>
      </c>
      <c r="H25" s="30"/>
      <c r="I25" s="30"/>
      <c r="J25" s="29">
        <f t="shared" si="0"/>
        <v>172178</v>
      </c>
      <c r="K25" s="29">
        <f t="shared" si="1"/>
        <v>127609.94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31" customFormat="1" ht="32.1" customHeight="1">
      <c r="A26" s="26">
        <v>12</v>
      </c>
      <c r="B26" s="26">
        <v>12</v>
      </c>
      <c r="C26" s="86"/>
      <c r="D26" s="86"/>
      <c r="E26" s="87"/>
      <c r="F26" s="29">
        <v>172178</v>
      </c>
      <c r="G26" s="29">
        <f t="shared" si="2"/>
        <v>127609.94</v>
      </c>
      <c r="H26" s="30"/>
      <c r="I26" s="30"/>
      <c r="J26" s="29">
        <f t="shared" si="0"/>
        <v>172178</v>
      </c>
      <c r="K26" s="29">
        <f t="shared" si="1"/>
        <v>127609.94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31" customFormat="1" ht="32.1" customHeight="1">
      <c r="A27" s="26">
        <v>13</v>
      </c>
      <c r="B27" s="26">
        <v>13</v>
      </c>
      <c r="C27" s="86" t="s">
        <v>39</v>
      </c>
      <c r="D27" s="86" t="s">
        <v>40</v>
      </c>
      <c r="E27" s="87">
        <v>2</v>
      </c>
      <c r="F27" s="29">
        <v>67024</v>
      </c>
      <c r="G27" s="29">
        <f t="shared" si="2"/>
        <v>49999.903999999995</v>
      </c>
      <c r="H27" s="30"/>
      <c r="I27" s="30"/>
      <c r="J27" s="29">
        <f t="shared" si="0"/>
        <v>67024</v>
      </c>
      <c r="K27" s="29">
        <f t="shared" si="1"/>
        <v>49999.903999999995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31" customFormat="1" ht="32.1" customHeight="1">
      <c r="A28" s="26">
        <v>14</v>
      </c>
      <c r="B28" s="26">
        <v>14</v>
      </c>
      <c r="C28" s="86"/>
      <c r="D28" s="86"/>
      <c r="E28" s="87"/>
      <c r="F28" s="29">
        <v>67024</v>
      </c>
      <c r="G28" s="29">
        <f t="shared" si="2"/>
        <v>49999.903999999995</v>
      </c>
      <c r="H28" s="30"/>
      <c r="I28" s="30"/>
      <c r="J28" s="29">
        <f t="shared" si="0"/>
        <v>67024</v>
      </c>
      <c r="K28" s="29">
        <f t="shared" si="1"/>
        <v>49999.903999999995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31" customFormat="1" ht="32.1" customHeight="1">
      <c r="A29" s="26">
        <v>15</v>
      </c>
      <c r="B29" s="26">
        <v>15</v>
      </c>
      <c r="C29" s="27" t="s">
        <v>41</v>
      </c>
      <c r="D29" s="27" t="s">
        <v>42</v>
      </c>
      <c r="E29" s="26">
        <v>1</v>
      </c>
      <c r="F29" s="29">
        <v>67024</v>
      </c>
      <c r="G29" s="29">
        <f t="shared" si="2"/>
        <v>49999.903999999995</v>
      </c>
      <c r="H29" s="30"/>
      <c r="I29" s="30"/>
      <c r="J29" s="29">
        <f t="shared" si="0"/>
        <v>67024</v>
      </c>
      <c r="K29" s="29">
        <f t="shared" si="1"/>
        <v>49999.903999999995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31" customFormat="1" ht="32.1" customHeight="1">
      <c r="A30" s="26">
        <v>16</v>
      </c>
      <c r="B30" s="26">
        <v>16</v>
      </c>
      <c r="C30" s="27" t="s">
        <v>43</v>
      </c>
      <c r="D30" s="27" t="s">
        <v>44</v>
      </c>
      <c r="E30" s="26">
        <v>1</v>
      </c>
      <c r="F30" s="29">
        <v>195562</v>
      </c>
      <c r="G30" s="29">
        <f t="shared" si="2"/>
        <v>144680.26</v>
      </c>
      <c r="H30" s="30"/>
      <c r="I30" s="30"/>
      <c r="J30" s="29">
        <f t="shared" si="0"/>
        <v>195562</v>
      </c>
      <c r="K30" s="29">
        <f t="shared" si="1"/>
        <v>144680.26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31" customFormat="1" ht="32.1" customHeight="1">
      <c r="A31" s="26">
        <v>17</v>
      </c>
      <c r="B31" s="26">
        <v>17</v>
      </c>
      <c r="C31" s="27" t="s">
        <v>45</v>
      </c>
      <c r="D31" s="27" t="s">
        <v>46</v>
      </c>
      <c r="E31" s="26">
        <v>1</v>
      </c>
      <c r="F31" s="29">
        <v>153479</v>
      </c>
      <c r="G31" s="29">
        <f t="shared" si="2"/>
        <v>113959.66999999998</v>
      </c>
      <c r="H31" s="30"/>
      <c r="I31" s="30"/>
      <c r="J31" s="29">
        <f t="shared" si="0"/>
        <v>153479</v>
      </c>
      <c r="K31" s="29">
        <f t="shared" si="1"/>
        <v>113959.66999999998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31" customFormat="1" ht="32.1" customHeight="1">
      <c r="A32" s="26">
        <v>18</v>
      </c>
      <c r="B32" s="26">
        <v>18</v>
      </c>
      <c r="C32" s="27" t="s">
        <v>47</v>
      </c>
      <c r="D32" s="27" t="s">
        <v>48</v>
      </c>
      <c r="E32" s="26">
        <v>1</v>
      </c>
      <c r="F32" s="29">
        <v>102802</v>
      </c>
      <c r="G32" s="29">
        <f t="shared" si="2"/>
        <v>76690.292000000001</v>
      </c>
      <c r="H32" s="30"/>
      <c r="I32" s="30"/>
      <c r="J32" s="29">
        <f t="shared" si="0"/>
        <v>102802</v>
      </c>
      <c r="K32" s="29">
        <f t="shared" si="1"/>
        <v>76690.292000000001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1" customFormat="1" ht="32.1" customHeight="1">
      <c r="A33" s="26">
        <v>19</v>
      </c>
      <c r="B33" s="26">
        <v>19</v>
      </c>
      <c r="C33" s="27" t="s">
        <v>49</v>
      </c>
      <c r="D33" s="27" t="s">
        <v>50</v>
      </c>
      <c r="E33" s="26">
        <v>1</v>
      </c>
      <c r="F33" s="29">
        <v>290247</v>
      </c>
      <c r="G33" s="29">
        <f t="shared" si="2"/>
        <v>213800.31000000003</v>
      </c>
      <c r="H33" s="30"/>
      <c r="I33" s="30"/>
      <c r="J33" s="29">
        <f t="shared" si="0"/>
        <v>290247</v>
      </c>
      <c r="K33" s="29">
        <f t="shared" si="1"/>
        <v>213800.31000000003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31" customFormat="1" ht="32.1" customHeight="1">
      <c r="A34" s="26">
        <v>20</v>
      </c>
      <c r="B34" s="26">
        <v>20</v>
      </c>
      <c r="C34" s="27" t="s">
        <v>51</v>
      </c>
      <c r="D34" s="27" t="s">
        <v>52</v>
      </c>
      <c r="E34" s="26">
        <v>1</v>
      </c>
      <c r="F34" s="29">
        <v>149891</v>
      </c>
      <c r="G34" s="29">
        <f t="shared" si="2"/>
        <v>111340.43</v>
      </c>
      <c r="H34" s="30"/>
      <c r="I34" s="30"/>
      <c r="J34" s="29">
        <f t="shared" si="0"/>
        <v>149891</v>
      </c>
      <c r="K34" s="29">
        <f t="shared" si="1"/>
        <v>111340.43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1" customFormat="1" ht="32.1" customHeight="1">
      <c r="A35" s="26">
        <v>21</v>
      </c>
      <c r="B35" s="26">
        <v>21</v>
      </c>
      <c r="C35" s="27" t="s">
        <v>53</v>
      </c>
      <c r="D35" s="27" t="s">
        <v>54</v>
      </c>
      <c r="E35" s="26">
        <v>1</v>
      </c>
      <c r="F35" s="29">
        <v>107802</v>
      </c>
      <c r="G35" s="29">
        <f t="shared" si="2"/>
        <v>80420.292000000001</v>
      </c>
      <c r="H35" s="30"/>
      <c r="I35" s="30"/>
      <c r="J35" s="29">
        <f t="shared" si="0"/>
        <v>107802</v>
      </c>
      <c r="K35" s="29">
        <f t="shared" si="1"/>
        <v>80420.292000000001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31" customFormat="1" ht="32.1" customHeight="1">
      <c r="A36" s="26">
        <v>22</v>
      </c>
      <c r="B36" s="26">
        <v>22</v>
      </c>
      <c r="C36" s="27" t="s">
        <v>55</v>
      </c>
      <c r="D36" s="27" t="s">
        <v>56</v>
      </c>
      <c r="E36" s="26">
        <v>1</v>
      </c>
      <c r="F36" s="29">
        <v>126096</v>
      </c>
      <c r="G36" s="29">
        <f t="shared" si="2"/>
        <v>93970.079999999987</v>
      </c>
      <c r="H36" s="30"/>
      <c r="I36" s="30"/>
      <c r="J36" s="29">
        <f t="shared" si="0"/>
        <v>126096</v>
      </c>
      <c r="K36" s="29">
        <f t="shared" si="1"/>
        <v>93970.079999999987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31" customFormat="1" ht="32.1" customHeight="1">
      <c r="A37" s="26">
        <v>23</v>
      </c>
      <c r="B37" s="26">
        <v>23</v>
      </c>
      <c r="C37" s="27" t="s">
        <v>57</v>
      </c>
      <c r="D37" s="27" t="s">
        <v>58</v>
      </c>
      <c r="E37" s="26">
        <v>1</v>
      </c>
      <c r="F37" s="29">
        <v>85764</v>
      </c>
      <c r="G37" s="29">
        <f t="shared" si="2"/>
        <v>63979.944000000003</v>
      </c>
      <c r="H37" s="30"/>
      <c r="I37" s="30"/>
      <c r="J37" s="29">
        <f t="shared" si="0"/>
        <v>85764</v>
      </c>
      <c r="K37" s="29">
        <f t="shared" si="1"/>
        <v>63979.944000000003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1" customFormat="1" ht="32.1" customHeight="1">
      <c r="A38" s="26">
        <v>24</v>
      </c>
      <c r="B38" s="26">
        <v>24</v>
      </c>
      <c r="C38" s="27" t="s">
        <v>59</v>
      </c>
      <c r="D38" s="27" t="s">
        <v>60</v>
      </c>
      <c r="E38" s="26">
        <v>1</v>
      </c>
      <c r="F38" s="29">
        <v>73847</v>
      </c>
      <c r="G38" s="29">
        <f t="shared" si="2"/>
        <v>55089.862000000001</v>
      </c>
      <c r="H38" s="30"/>
      <c r="I38" s="30"/>
      <c r="J38" s="29">
        <f t="shared" si="0"/>
        <v>73847</v>
      </c>
      <c r="K38" s="29">
        <f t="shared" si="1"/>
        <v>55089.862000000001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1" customFormat="1" ht="32.1" customHeight="1">
      <c r="A39" s="26">
        <v>25</v>
      </c>
      <c r="B39" s="26">
        <v>25</v>
      </c>
      <c r="C39" s="27" t="s">
        <v>61</v>
      </c>
      <c r="D39" s="27" t="s">
        <v>62</v>
      </c>
      <c r="E39" s="26">
        <v>1</v>
      </c>
      <c r="F39" s="29">
        <v>367384</v>
      </c>
      <c r="G39" s="29">
        <f t="shared" si="2"/>
        <v>270110.31999999995</v>
      </c>
      <c r="H39" s="30"/>
      <c r="I39" s="30"/>
      <c r="J39" s="29">
        <f t="shared" si="0"/>
        <v>367384</v>
      </c>
      <c r="K39" s="29">
        <f t="shared" si="1"/>
        <v>270110.31999999995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31" customFormat="1" ht="32.1" customHeight="1">
      <c r="A40" s="26">
        <v>26</v>
      </c>
      <c r="B40" s="26">
        <v>26</v>
      </c>
      <c r="C40" s="27" t="s">
        <v>63</v>
      </c>
      <c r="D40" s="27" t="s">
        <v>64</v>
      </c>
      <c r="E40" s="26">
        <v>1</v>
      </c>
      <c r="F40" s="29">
        <v>127027</v>
      </c>
      <c r="G40" s="29">
        <f t="shared" si="2"/>
        <v>94649.709999999992</v>
      </c>
      <c r="H40" s="30"/>
      <c r="I40" s="30"/>
      <c r="J40" s="29">
        <f t="shared" si="0"/>
        <v>127027</v>
      </c>
      <c r="K40" s="29">
        <f t="shared" si="1"/>
        <v>94649.709999999992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31" customFormat="1" ht="32.1" customHeight="1">
      <c r="A41" s="26">
        <v>27</v>
      </c>
      <c r="B41" s="26">
        <v>27</v>
      </c>
      <c r="C41" s="27" t="s">
        <v>65</v>
      </c>
      <c r="D41" s="27" t="s">
        <v>66</v>
      </c>
      <c r="E41" s="26">
        <v>1</v>
      </c>
      <c r="F41" s="29">
        <v>108592</v>
      </c>
      <c r="G41" s="29">
        <f t="shared" si="2"/>
        <v>81009.631999999998</v>
      </c>
      <c r="H41" s="30"/>
      <c r="I41" s="30"/>
      <c r="J41" s="29">
        <f t="shared" si="0"/>
        <v>108592</v>
      </c>
      <c r="K41" s="29">
        <f t="shared" si="1"/>
        <v>81009.631999999998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31" customFormat="1" ht="32.1" customHeight="1">
      <c r="A42" s="26">
        <v>28</v>
      </c>
      <c r="B42" s="26">
        <v>28</v>
      </c>
      <c r="C42" s="27" t="s">
        <v>67</v>
      </c>
      <c r="D42" s="27" t="s">
        <v>68</v>
      </c>
      <c r="E42" s="26">
        <v>1</v>
      </c>
      <c r="F42" s="29">
        <v>154000</v>
      </c>
      <c r="G42" s="29">
        <f t="shared" si="2"/>
        <v>114340</v>
      </c>
      <c r="H42" s="30"/>
      <c r="I42" s="30"/>
      <c r="J42" s="29">
        <f t="shared" si="0"/>
        <v>154000</v>
      </c>
      <c r="K42" s="29">
        <f t="shared" si="1"/>
        <v>114340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31" customFormat="1" ht="32.1" customHeight="1">
      <c r="A43" s="26">
        <v>29</v>
      </c>
      <c r="B43" s="26">
        <v>29</v>
      </c>
      <c r="C43" s="86" t="s">
        <v>69</v>
      </c>
      <c r="D43" s="86" t="s">
        <v>70</v>
      </c>
      <c r="E43" s="87">
        <v>3</v>
      </c>
      <c r="F43" s="29">
        <v>113592</v>
      </c>
      <c r="G43" s="29">
        <f t="shared" si="2"/>
        <v>84739.631999999998</v>
      </c>
      <c r="H43" s="30"/>
      <c r="I43" s="30"/>
      <c r="J43" s="29">
        <f t="shared" si="0"/>
        <v>113592</v>
      </c>
      <c r="K43" s="29">
        <f t="shared" si="1"/>
        <v>84739.631999999998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31" customFormat="1" ht="32.1" customHeight="1">
      <c r="A44" s="26">
        <v>30</v>
      </c>
      <c r="B44" s="26">
        <v>30</v>
      </c>
      <c r="C44" s="86"/>
      <c r="D44" s="86"/>
      <c r="E44" s="87"/>
      <c r="F44" s="29">
        <v>113592</v>
      </c>
      <c r="G44" s="29">
        <f t="shared" si="2"/>
        <v>84739.631999999998</v>
      </c>
      <c r="H44" s="30"/>
      <c r="I44" s="30"/>
      <c r="J44" s="29">
        <f t="shared" si="0"/>
        <v>113592</v>
      </c>
      <c r="K44" s="29">
        <f t="shared" si="1"/>
        <v>84739.631999999998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31" customFormat="1" ht="32.1" customHeight="1">
      <c r="A45" s="26">
        <v>31</v>
      </c>
      <c r="B45" s="26">
        <v>31</v>
      </c>
      <c r="C45" s="86"/>
      <c r="D45" s="86"/>
      <c r="E45" s="87"/>
      <c r="F45" s="29">
        <v>113592</v>
      </c>
      <c r="G45" s="29">
        <f t="shared" si="2"/>
        <v>84739.631999999998</v>
      </c>
      <c r="H45" s="30"/>
      <c r="I45" s="30"/>
      <c r="J45" s="29">
        <f t="shared" si="0"/>
        <v>113592</v>
      </c>
      <c r="K45" s="29">
        <f t="shared" si="1"/>
        <v>84739.631999999998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31" customFormat="1" ht="32.1" customHeight="1">
      <c r="A46" s="26">
        <v>32</v>
      </c>
      <c r="B46" s="26">
        <v>32</v>
      </c>
      <c r="C46" s="27" t="s">
        <v>71</v>
      </c>
      <c r="D46" s="36" t="s">
        <v>72</v>
      </c>
      <c r="E46" s="26">
        <v>1</v>
      </c>
      <c r="F46" s="29">
        <v>111830</v>
      </c>
      <c r="G46" s="29">
        <f t="shared" si="2"/>
        <v>83425.179999999993</v>
      </c>
      <c r="H46" s="30"/>
      <c r="I46" s="30"/>
      <c r="J46" s="29">
        <f t="shared" si="0"/>
        <v>111830</v>
      </c>
      <c r="K46" s="29">
        <f t="shared" si="1"/>
        <v>83425.179999999993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31" customFormat="1" ht="32.1" customHeight="1">
      <c r="A47" s="26">
        <v>33</v>
      </c>
      <c r="B47" s="26">
        <v>33</v>
      </c>
      <c r="C47" s="27" t="s">
        <v>73</v>
      </c>
      <c r="D47" s="27" t="s">
        <v>74</v>
      </c>
      <c r="E47" s="26">
        <v>1</v>
      </c>
      <c r="F47" s="29">
        <v>250246</v>
      </c>
      <c r="G47" s="29">
        <f t="shared" si="2"/>
        <v>184599.58000000002</v>
      </c>
      <c r="H47" s="30"/>
      <c r="I47" s="30"/>
      <c r="J47" s="29">
        <f t="shared" si="0"/>
        <v>250246</v>
      </c>
      <c r="K47" s="29">
        <f t="shared" si="1"/>
        <v>184599.58000000002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31" customFormat="1" ht="32.1" customHeight="1">
      <c r="A48" s="26">
        <v>34</v>
      </c>
      <c r="B48" s="26">
        <v>34</v>
      </c>
      <c r="C48" s="27" t="s">
        <v>75</v>
      </c>
      <c r="D48" s="27" t="s">
        <v>76</v>
      </c>
      <c r="E48" s="26">
        <v>1</v>
      </c>
      <c r="F48" s="29">
        <v>95000</v>
      </c>
      <c r="G48" s="29">
        <f t="shared" si="2"/>
        <v>70870</v>
      </c>
      <c r="H48" s="30"/>
      <c r="I48" s="30"/>
      <c r="J48" s="29">
        <f t="shared" si="0"/>
        <v>95000</v>
      </c>
      <c r="K48" s="29">
        <f t="shared" si="1"/>
        <v>70870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85" s="31" customFormat="1" ht="32.1" customHeight="1">
      <c r="A49" s="26">
        <v>35</v>
      </c>
      <c r="B49" s="26">
        <v>35</v>
      </c>
      <c r="C49" s="27" t="s">
        <v>77</v>
      </c>
      <c r="D49" s="27" t="s">
        <v>78</v>
      </c>
      <c r="E49" s="26">
        <v>1</v>
      </c>
      <c r="F49" s="29">
        <v>457452</v>
      </c>
      <c r="G49" s="29">
        <f t="shared" si="2"/>
        <v>335859.95999999996</v>
      </c>
      <c r="H49" s="30"/>
      <c r="I49" s="30"/>
      <c r="J49" s="29">
        <f t="shared" si="0"/>
        <v>457452</v>
      </c>
      <c r="K49" s="29">
        <f t="shared" si="1"/>
        <v>335859.95999999996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85" s="31" customFormat="1" ht="32.1" customHeight="1">
      <c r="A50" s="26">
        <v>36</v>
      </c>
      <c r="B50" s="26">
        <v>36</v>
      </c>
      <c r="C50" s="86" t="s">
        <v>79</v>
      </c>
      <c r="D50" s="86" t="s">
        <v>80</v>
      </c>
      <c r="E50" s="87">
        <v>3</v>
      </c>
      <c r="F50" s="29">
        <v>247123</v>
      </c>
      <c r="G50" s="29">
        <f t="shared" si="2"/>
        <v>182319.78999999998</v>
      </c>
      <c r="H50" s="30"/>
      <c r="I50" s="30"/>
      <c r="J50" s="29">
        <f t="shared" si="0"/>
        <v>247123</v>
      </c>
      <c r="K50" s="29">
        <f t="shared" si="1"/>
        <v>182319.78999999998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85" s="31" customFormat="1" ht="32.1" customHeight="1">
      <c r="A51" s="26">
        <v>37</v>
      </c>
      <c r="B51" s="26">
        <v>37</v>
      </c>
      <c r="C51" s="86"/>
      <c r="D51" s="86"/>
      <c r="E51" s="87"/>
      <c r="F51" s="29">
        <v>228521</v>
      </c>
      <c r="G51" s="29">
        <f t="shared" si="2"/>
        <v>168740.33000000002</v>
      </c>
      <c r="H51" s="30"/>
      <c r="I51" s="30"/>
      <c r="J51" s="29">
        <f t="shared" si="0"/>
        <v>228521</v>
      </c>
      <c r="K51" s="29">
        <f t="shared" si="1"/>
        <v>168740.33000000002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85" s="31" customFormat="1" ht="32.1" customHeight="1">
      <c r="A52" s="26">
        <v>38</v>
      </c>
      <c r="B52" s="26">
        <v>38</v>
      </c>
      <c r="C52" s="86"/>
      <c r="D52" s="86"/>
      <c r="E52" s="87"/>
      <c r="F52" s="29">
        <v>159260</v>
      </c>
      <c r="G52" s="29">
        <f t="shared" si="2"/>
        <v>118179.79999999999</v>
      </c>
      <c r="H52" s="30"/>
      <c r="I52" s="30"/>
      <c r="J52" s="29">
        <f t="shared" si="0"/>
        <v>159260</v>
      </c>
      <c r="K52" s="29">
        <f t="shared" si="1"/>
        <v>118179.79999999999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85" s="42" customFormat="1" ht="32.1" customHeight="1">
      <c r="A53" s="92" t="s">
        <v>81</v>
      </c>
      <c r="B53" s="92"/>
      <c r="C53" s="92"/>
      <c r="D53" s="37" t="s">
        <v>82</v>
      </c>
      <c r="E53" s="38">
        <f t="shared" ref="E53:K53" si="3">SUM(E15:E52)</f>
        <v>38</v>
      </c>
      <c r="F53" s="39">
        <f t="shared" si="3"/>
        <v>7628901</v>
      </c>
      <c r="G53" s="39">
        <f t="shared" si="3"/>
        <v>5636324.1940000001</v>
      </c>
      <c r="H53" s="39">
        <f t="shared" si="3"/>
        <v>0</v>
      </c>
      <c r="I53" s="39">
        <f t="shared" si="3"/>
        <v>0</v>
      </c>
      <c r="J53" s="39">
        <f t="shared" si="3"/>
        <v>7628901</v>
      </c>
      <c r="K53" s="39">
        <f t="shared" si="3"/>
        <v>5636324.1940000001</v>
      </c>
      <c r="L53" s="40"/>
      <c r="M53" s="40"/>
      <c r="N53" s="40"/>
      <c r="O53" s="40"/>
      <c r="P53" s="40"/>
      <c r="Q53" s="41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</row>
    <row r="54" spans="1:85" s="44" customFormat="1" ht="32.1" customHeight="1">
      <c r="A54" s="93" t="s">
        <v>83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31"/>
      <c r="M54" s="31"/>
      <c r="N54" s="31"/>
      <c r="O54" s="31"/>
      <c r="P54" s="31"/>
      <c r="Q54" s="43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</row>
    <row r="55" spans="1:85" s="31" customFormat="1" ht="32.1" customHeight="1">
      <c r="A55" s="45">
        <v>39</v>
      </c>
      <c r="B55" s="45">
        <v>1</v>
      </c>
      <c r="C55" s="27" t="s">
        <v>84</v>
      </c>
      <c r="D55" s="27" t="s">
        <v>85</v>
      </c>
      <c r="E55" s="26">
        <v>1</v>
      </c>
      <c r="F55" s="29">
        <v>67359</v>
      </c>
      <c r="G55" s="29">
        <f t="shared" ref="G55:G80" si="4">+IF(F55&gt;120000,F55-F55*0.01-29280-(F55-120000)*0.26,F55-F55*0.01-F55*0.244)</f>
        <v>50249.813999999998</v>
      </c>
      <c r="H55" s="29">
        <f>F55*30/100</f>
        <v>20207.7</v>
      </c>
      <c r="I55" s="29"/>
      <c r="J55" s="29">
        <f>F55+H55+I55</f>
        <v>87566.7</v>
      </c>
      <c r="K55" s="29">
        <f>+IF(J55&gt;120000,J55-J55*0.01-29280-(J55-120000)*0.26,J55-J55*0.01-J55*0.244)</f>
        <v>65324.758199999997</v>
      </c>
      <c r="Q55" s="43"/>
    </row>
    <row r="56" spans="1:85" s="31" customFormat="1" ht="32.1" customHeight="1">
      <c r="A56" s="45">
        <v>40</v>
      </c>
      <c r="B56" s="45">
        <v>2</v>
      </c>
      <c r="C56" s="27" t="s">
        <v>86</v>
      </c>
      <c r="D56" s="27" t="s">
        <v>87</v>
      </c>
      <c r="E56" s="26">
        <v>1</v>
      </c>
      <c r="F56" s="29">
        <v>270000</v>
      </c>
      <c r="G56" s="29">
        <f t="shared" si="4"/>
        <v>199020</v>
      </c>
      <c r="H56" s="29"/>
      <c r="I56" s="29"/>
      <c r="J56" s="29">
        <f t="shared" ref="J56:J80" si="5">F56+H56+I56</f>
        <v>270000</v>
      </c>
      <c r="K56" s="29">
        <f t="shared" ref="K56:K80" si="6">+IF(J56&gt;120000,J56-J56*0.01-29280-(J56-120000)*0.26,J56-J56*0.01-J56*0.244)</f>
        <v>199020</v>
      </c>
      <c r="Q56" s="43"/>
    </row>
    <row r="57" spans="1:85" s="31" customFormat="1" ht="32.1" customHeight="1">
      <c r="A57" s="45">
        <v>41</v>
      </c>
      <c r="B57" s="45">
        <v>3</v>
      </c>
      <c r="C57" s="46" t="s">
        <v>88</v>
      </c>
      <c r="D57" s="46" t="s">
        <v>89</v>
      </c>
      <c r="E57" s="26">
        <v>1</v>
      </c>
      <c r="F57" s="29">
        <v>125000</v>
      </c>
      <c r="G57" s="29">
        <f t="shared" si="4"/>
        <v>93170</v>
      </c>
      <c r="H57" s="29"/>
      <c r="I57" s="29"/>
      <c r="J57" s="29">
        <f t="shared" si="5"/>
        <v>125000</v>
      </c>
      <c r="K57" s="29">
        <f t="shared" si="6"/>
        <v>93170</v>
      </c>
      <c r="Q57" s="43"/>
    </row>
    <row r="58" spans="1:85" s="31" customFormat="1" ht="32.1" customHeight="1">
      <c r="A58" s="45">
        <v>42</v>
      </c>
      <c r="B58" s="45">
        <v>4</v>
      </c>
      <c r="C58" s="27" t="s">
        <v>90</v>
      </c>
      <c r="D58" s="27" t="s">
        <v>91</v>
      </c>
      <c r="E58" s="26">
        <v>1</v>
      </c>
      <c r="F58" s="29">
        <v>70014</v>
      </c>
      <c r="G58" s="29">
        <f t="shared" si="4"/>
        <v>52230.444000000003</v>
      </c>
      <c r="H58" s="29"/>
      <c r="I58" s="29"/>
      <c r="J58" s="29">
        <f t="shared" si="5"/>
        <v>70014</v>
      </c>
      <c r="K58" s="29">
        <f t="shared" si="6"/>
        <v>52230.444000000003</v>
      </c>
      <c r="Q58" s="43"/>
    </row>
    <row r="59" spans="1:85" s="31" customFormat="1" ht="32.1" customHeight="1">
      <c r="A59" s="45">
        <v>43</v>
      </c>
      <c r="B59" s="45">
        <v>5</v>
      </c>
      <c r="C59" s="27" t="s">
        <v>92</v>
      </c>
      <c r="D59" s="27" t="s">
        <v>93</v>
      </c>
      <c r="E59" s="26">
        <v>1</v>
      </c>
      <c r="F59" s="29">
        <v>100014</v>
      </c>
      <c r="G59" s="29">
        <f t="shared" si="4"/>
        <v>74610.444000000003</v>
      </c>
      <c r="H59" s="29"/>
      <c r="I59" s="29"/>
      <c r="J59" s="29">
        <f t="shared" si="5"/>
        <v>100014</v>
      </c>
      <c r="K59" s="29">
        <f t="shared" si="6"/>
        <v>74610.444000000003</v>
      </c>
      <c r="Q59" s="43"/>
    </row>
    <row r="60" spans="1:85" s="31" customFormat="1" ht="32.1" customHeight="1">
      <c r="A60" s="45">
        <v>44</v>
      </c>
      <c r="B60" s="45">
        <v>6</v>
      </c>
      <c r="C60" s="27" t="s">
        <v>94</v>
      </c>
      <c r="D60" s="27" t="s">
        <v>95</v>
      </c>
      <c r="E60" s="26">
        <v>1</v>
      </c>
      <c r="F60" s="29">
        <v>82359</v>
      </c>
      <c r="G60" s="29">
        <f t="shared" si="4"/>
        <v>61439.813999999998</v>
      </c>
      <c r="H60" s="29"/>
      <c r="I60" s="29"/>
      <c r="J60" s="29">
        <f t="shared" si="5"/>
        <v>82359</v>
      </c>
      <c r="K60" s="29">
        <f t="shared" si="6"/>
        <v>61439.813999999998</v>
      </c>
      <c r="Q60" s="43"/>
    </row>
    <row r="61" spans="1:85" s="31" customFormat="1" ht="32.1" customHeight="1">
      <c r="A61" s="45">
        <v>45</v>
      </c>
      <c r="B61" s="45">
        <v>7</v>
      </c>
      <c r="C61" s="86" t="s">
        <v>96</v>
      </c>
      <c r="D61" s="86" t="s">
        <v>97</v>
      </c>
      <c r="E61" s="87">
        <v>5</v>
      </c>
      <c r="F61" s="29">
        <v>100536</v>
      </c>
      <c r="G61" s="29">
        <f t="shared" si="4"/>
        <v>74999.856</v>
      </c>
      <c r="H61" s="29"/>
      <c r="I61" s="29"/>
      <c r="J61" s="29">
        <f t="shared" si="5"/>
        <v>100536</v>
      </c>
      <c r="K61" s="29">
        <f t="shared" si="6"/>
        <v>74999.856</v>
      </c>
      <c r="Q61" s="43"/>
    </row>
    <row r="62" spans="1:85" s="31" customFormat="1" ht="32.1" customHeight="1">
      <c r="A62" s="45">
        <v>46</v>
      </c>
      <c r="B62" s="45">
        <v>8</v>
      </c>
      <c r="C62" s="86"/>
      <c r="D62" s="86"/>
      <c r="E62" s="87"/>
      <c r="F62" s="29">
        <v>100536</v>
      </c>
      <c r="G62" s="29">
        <f t="shared" si="4"/>
        <v>74999.856</v>
      </c>
      <c r="H62" s="29"/>
      <c r="I62" s="29"/>
      <c r="J62" s="29">
        <f t="shared" si="5"/>
        <v>100536</v>
      </c>
      <c r="K62" s="29">
        <f t="shared" si="6"/>
        <v>74999.856</v>
      </c>
      <c r="Q62" s="43"/>
    </row>
    <row r="63" spans="1:85" s="31" customFormat="1" ht="32.1" customHeight="1">
      <c r="A63" s="45">
        <v>47</v>
      </c>
      <c r="B63" s="45">
        <v>9</v>
      </c>
      <c r="C63" s="86"/>
      <c r="D63" s="86"/>
      <c r="E63" s="87"/>
      <c r="F63" s="29">
        <v>100536</v>
      </c>
      <c r="G63" s="29">
        <f t="shared" si="4"/>
        <v>74999.856</v>
      </c>
      <c r="H63" s="29"/>
      <c r="I63" s="29"/>
      <c r="J63" s="29">
        <f t="shared" si="5"/>
        <v>100536</v>
      </c>
      <c r="K63" s="29">
        <f t="shared" si="6"/>
        <v>74999.856</v>
      </c>
      <c r="Q63" s="43"/>
    </row>
    <row r="64" spans="1:85" s="31" customFormat="1" ht="32.1" customHeight="1">
      <c r="A64" s="45">
        <v>48</v>
      </c>
      <c r="B64" s="45">
        <v>10</v>
      </c>
      <c r="C64" s="86"/>
      <c r="D64" s="86"/>
      <c r="E64" s="87"/>
      <c r="F64" s="29">
        <v>100536</v>
      </c>
      <c r="G64" s="29">
        <f t="shared" si="4"/>
        <v>74999.856</v>
      </c>
      <c r="H64" s="29"/>
      <c r="I64" s="29"/>
      <c r="J64" s="29">
        <f t="shared" si="5"/>
        <v>100536</v>
      </c>
      <c r="K64" s="29">
        <f t="shared" si="6"/>
        <v>74999.856</v>
      </c>
      <c r="Q64" s="43"/>
    </row>
    <row r="65" spans="1:17" s="31" customFormat="1" ht="32.1" customHeight="1">
      <c r="A65" s="45">
        <v>49</v>
      </c>
      <c r="B65" s="45">
        <v>11</v>
      </c>
      <c r="C65" s="86"/>
      <c r="D65" s="86"/>
      <c r="E65" s="87"/>
      <c r="F65" s="29">
        <v>100536</v>
      </c>
      <c r="G65" s="29">
        <f t="shared" si="4"/>
        <v>74999.856</v>
      </c>
      <c r="H65" s="29"/>
      <c r="I65" s="29"/>
      <c r="J65" s="29">
        <f t="shared" si="5"/>
        <v>100536</v>
      </c>
      <c r="K65" s="29">
        <f t="shared" si="6"/>
        <v>74999.856</v>
      </c>
      <c r="Q65" s="43"/>
    </row>
    <row r="66" spans="1:17" s="31" customFormat="1" ht="32.1" customHeight="1">
      <c r="A66" s="45">
        <v>50</v>
      </c>
      <c r="B66" s="45">
        <v>12</v>
      </c>
      <c r="C66" s="27" t="s">
        <v>98</v>
      </c>
      <c r="D66" s="27" t="s">
        <v>99</v>
      </c>
      <c r="E66" s="26">
        <v>1</v>
      </c>
      <c r="F66" s="29">
        <v>77359</v>
      </c>
      <c r="G66" s="29">
        <f t="shared" si="4"/>
        <v>57709.813999999998</v>
      </c>
      <c r="H66" s="29"/>
      <c r="I66" s="29"/>
      <c r="J66" s="29">
        <f t="shared" si="5"/>
        <v>77359</v>
      </c>
      <c r="K66" s="29">
        <f t="shared" si="6"/>
        <v>57709.813999999998</v>
      </c>
      <c r="Q66" s="43"/>
    </row>
    <row r="67" spans="1:17" s="31" customFormat="1" ht="32.1" customHeight="1">
      <c r="A67" s="45">
        <v>51</v>
      </c>
      <c r="B67" s="45">
        <v>13</v>
      </c>
      <c r="C67" s="27" t="s">
        <v>100</v>
      </c>
      <c r="D67" s="27" t="s">
        <v>101</v>
      </c>
      <c r="E67" s="26">
        <v>1</v>
      </c>
      <c r="F67" s="29">
        <v>210000</v>
      </c>
      <c r="G67" s="29">
        <f t="shared" si="4"/>
        <v>155220</v>
      </c>
      <c r="H67" s="29"/>
      <c r="I67" s="29"/>
      <c r="J67" s="29">
        <f t="shared" si="5"/>
        <v>210000</v>
      </c>
      <c r="K67" s="29">
        <f t="shared" si="6"/>
        <v>155220</v>
      </c>
      <c r="Q67" s="43"/>
    </row>
    <row r="68" spans="1:17" s="31" customFormat="1" ht="32.1" customHeight="1">
      <c r="A68" s="45">
        <v>52</v>
      </c>
      <c r="B68" s="45">
        <v>14</v>
      </c>
      <c r="C68" s="86" t="s">
        <v>102</v>
      </c>
      <c r="D68" s="86" t="s">
        <v>103</v>
      </c>
      <c r="E68" s="87">
        <v>2</v>
      </c>
      <c r="F68" s="29">
        <v>112801</v>
      </c>
      <c r="G68" s="29">
        <f t="shared" si="4"/>
        <v>84149.546000000002</v>
      </c>
      <c r="H68" s="29">
        <f>F68*50/100</f>
        <v>56400.5</v>
      </c>
      <c r="I68" s="29"/>
      <c r="J68" s="29">
        <f t="shared" si="5"/>
        <v>169201.5</v>
      </c>
      <c r="K68" s="29">
        <f t="shared" si="6"/>
        <v>125437.09499999999</v>
      </c>
      <c r="Q68" s="43"/>
    </row>
    <row r="69" spans="1:17" s="31" customFormat="1" ht="32.1" customHeight="1">
      <c r="A69" s="45">
        <v>53</v>
      </c>
      <c r="B69" s="45">
        <v>15</v>
      </c>
      <c r="C69" s="86"/>
      <c r="D69" s="86"/>
      <c r="E69" s="87"/>
      <c r="F69" s="29">
        <v>105014</v>
      </c>
      <c r="G69" s="29">
        <f t="shared" si="4"/>
        <v>78340.444000000003</v>
      </c>
      <c r="H69" s="29">
        <f>F69*50/100</f>
        <v>52507</v>
      </c>
      <c r="I69" s="29"/>
      <c r="J69" s="29">
        <f t="shared" si="5"/>
        <v>157521</v>
      </c>
      <c r="K69" s="29">
        <f t="shared" si="6"/>
        <v>116910.33</v>
      </c>
      <c r="Q69" s="43"/>
    </row>
    <row r="70" spans="1:17" s="31" customFormat="1" ht="32.1" customHeight="1">
      <c r="A70" s="45">
        <v>54</v>
      </c>
      <c r="B70" s="45">
        <v>16</v>
      </c>
      <c r="C70" s="86" t="s">
        <v>104</v>
      </c>
      <c r="D70" s="86" t="s">
        <v>105</v>
      </c>
      <c r="E70" s="87">
        <v>2</v>
      </c>
      <c r="F70" s="29">
        <v>90054</v>
      </c>
      <c r="G70" s="29">
        <f t="shared" si="4"/>
        <v>67180.284000000014</v>
      </c>
      <c r="H70" s="29"/>
      <c r="I70" s="29"/>
      <c r="J70" s="29">
        <f t="shared" si="5"/>
        <v>90054</v>
      </c>
      <c r="K70" s="29">
        <f t="shared" si="6"/>
        <v>67180.284000000014</v>
      </c>
      <c r="Q70" s="43"/>
    </row>
    <row r="71" spans="1:17" s="31" customFormat="1" ht="32.1" customHeight="1">
      <c r="A71" s="45">
        <v>55</v>
      </c>
      <c r="B71" s="45">
        <v>17</v>
      </c>
      <c r="C71" s="86"/>
      <c r="D71" s="86"/>
      <c r="E71" s="87"/>
      <c r="F71" s="29">
        <v>78056</v>
      </c>
      <c r="G71" s="29">
        <f t="shared" si="4"/>
        <v>58229.775999999998</v>
      </c>
      <c r="H71" s="29"/>
      <c r="I71" s="29"/>
      <c r="J71" s="29">
        <f t="shared" si="5"/>
        <v>78056</v>
      </c>
      <c r="K71" s="29">
        <f t="shared" si="6"/>
        <v>58229.775999999998</v>
      </c>
      <c r="Q71" s="43"/>
    </row>
    <row r="72" spans="1:17" s="31" customFormat="1" ht="32.1" customHeight="1">
      <c r="A72" s="45">
        <v>56</v>
      </c>
      <c r="B72" s="45">
        <v>18</v>
      </c>
      <c r="C72" s="27" t="s">
        <v>106</v>
      </c>
      <c r="D72" s="27" t="s">
        <v>107</v>
      </c>
      <c r="E72" s="26">
        <v>1</v>
      </c>
      <c r="F72" s="29">
        <v>200562</v>
      </c>
      <c r="G72" s="29">
        <f t="shared" si="4"/>
        <v>148330.26</v>
      </c>
      <c r="H72" s="29"/>
      <c r="I72" s="29"/>
      <c r="J72" s="29">
        <f t="shared" si="5"/>
        <v>200562</v>
      </c>
      <c r="K72" s="29">
        <f t="shared" si="6"/>
        <v>148330.26</v>
      </c>
      <c r="Q72" s="43"/>
    </row>
    <row r="73" spans="1:17" s="31" customFormat="1" ht="32.1" customHeight="1">
      <c r="A73" s="45">
        <v>57</v>
      </c>
      <c r="B73" s="45">
        <v>19</v>
      </c>
      <c r="C73" s="86" t="s">
        <v>108</v>
      </c>
      <c r="D73" s="86" t="s">
        <v>109</v>
      </c>
      <c r="E73" s="87">
        <v>2</v>
      </c>
      <c r="F73" s="29">
        <v>80764</v>
      </c>
      <c r="G73" s="29">
        <f t="shared" si="4"/>
        <v>60249.944000000003</v>
      </c>
      <c r="H73" s="29"/>
      <c r="I73" s="29"/>
      <c r="J73" s="29">
        <f t="shared" si="5"/>
        <v>80764</v>
      </c>
      <c r="K73" s="29">
        <f t="shared" si="6"/>
        <v>60249.944000000003</v>
      </c>
      <c r="Q73" s="43"/>
    </row>
    <row r="74" spans="1:17" s="31" customFormat="1" ht="32.1" customHeight="1">
      <c r="A74" s="45">
        <v>58</v>
      </c>
      <c r="B74" s="45">
        <v>20</v>
      </c>
      <c r="C74" s="86"/>
      <c r="D74" s="86"/>
      <c r="E74" s="87"/>
      <c r="F74" s="29">
        <v>80764</v>
      </c>
      <c r="G74" s="29">
        <f t="shared" si="4"/>
        <v>60249.944000000003</v>
      </c>
      <c r="H74" s="29"/>
      <c r="I74" s="29"/>
      <c r="J74" s="29">
        <f t="shared" si="5"/>
        <v>80764</v>
      </c>
      <c r="K74" s="29">
        <f t="shared" si="6"/>
        <v>60249.944000000003</v>
      </c>
      <c r="Q74" s="43"/>
    </row>
    <row r="75" spans="1:17" s="31" customFormat="1" ht="32.1" customHeight="1">
      <c r="A75" s="45">
        <v>59</v>
      </c>
      <c r="B75" s="45">
        <v>21</v>
      </c>
      <c r="C75" s="27" t="s">
        <v>110</v>
      </c>
      <c r="D75" s="27" t="s">
        <v>111</v>
      </c>
      <c r="E75" s="26">
        <v>1</v>
      </c>
      <c r="F75" s="29">
        <v>67024</v>
      </c>
      <c r="G75" s="29">
        <f t="shared" si="4"/>
        <v>49999.903999999995</v>
      </c>
      <c r="H75" s="29"/>
      <c r="I75" s="29"/>
      <c r="J75" s="29">
        <f t="shared" si="5"/>
        <v>67024</v>
      </c>
      <c r="K75" s="29">
        <f t="shared" si="6"/>
        <v>49999.903999999995</v>
      </c>
      <c r="Q75" s="43"/>
    </row>
    <row r="76" spans="1:17" s="31" customFormat="1" ht="32.1" customHeight="1">
      <c r="A76" s="45">
        <v>60</v>
      </c>
      <c r="B76" s="45">
        <v>22</v>
      </c>
      <c r="C76" s="86" t="s">
        <v>112</v>
      </c>
      <c r="D76" s="86" t="s">
        <v>113</v>
      </c>
      <c r="E76" s="87">
        <v>2</v>
      </c>
      <c r="F76" s="29">
        <v>95429</v>
      </c>
      <c r="G76" s="29">
        <f t="shared" si="4"/>
        <v>71190.034000000014</v>
      </c>
      <c r="H76" s="29">
        <f>F76*50/100</f>
        <v>47714.5</v>
      </c>
      <c r="I76" s="29"/>
      <c r="J76" s="29">
        <f t="shared" si="5"/>
        <v>143143.5</v>
      </c>
      <c r="K76" s="29">
        <f t="shared" si="6"/>
        <v>106414.755</v>
      </c>
      <c r="Q76" s="43"/>
    </row>
    <row r="77" spans="1:17" s="31" customFormat="1" ht="32.1" customHeight="1">
      <c r="A77" s="45">
        <v>61</v>
      </c>
      <c r="B77" s="45">
        <v>23</v>
      </c>
      <c r="C77" s="86"/>
      <c r="D77" s="86"/>
      <c r="E77" s="87"/>
      <c r="F77" s="29">
        <v>95429</v>
      </c>
      <c r="G77" s="29">
        <f t="shared" si="4"/>
        <v>71190.034000000014</v>
      </c>
      <c r="H77" s="29">
        <f>F77*50/100</f>
        <v>47714.5</v>
      </c>
      <c r="I77" s="29"/>
      <c r="J77" s="29">
        <f t="shared" si="5"/>
        <v>143143.5</v>
      </c>
      <c r="K77" s="29">
        <f t="shared" si="6"/>
        <v>106414.755</v>
      </c>
      <c r="Q77" s="43"/>
    </row>
    <row r="78" spans="1:17" s="31" customFormat="1" ht="32.1" customHeight="1">
      <c r="A78" s="45">
        <v>62</v>
      </c>
      <c r="B78" s="45">
        <v>24</v>
      </c>
      <c r="C78" s="27" t="s">
        <v>114</v>
      </c>
      <c r="D78" s="27" t="s">
        <v>115</v>
      </c>
      <c r="E78" s="26">
        <v>1</v>
      </c>
      <c r="F78" s="29">
        <v>80764</v>
      </c>
      <c r="G78" s="29">
        <f t="shared" si="4"/>
        <v>60249.944000000003</v>
      </c>
      <c r="H78" s="29">
        <f>F78*50/100</f>
        <v>40382</v>
      </c>
      <c r="I78" s="29"/>
      <c r="J78" s="29">
        <f t="shared" si="5"/>
        <v>121146</v>
      </c>
      <c r="K78" s="29">
        <f t="shared" si="6"/>
        <v>90356.579999999987</v>
      </c>
      <c r="Q78" s="43"/>
    </row>
    <row r="79" spans="1:17" s="31" customFormat="1" ht="32.1" customHeight="1">
      <c r="A79" s="45">
        <v>63</v>
      </c>
      <c r="B79" s="45">
        <v>25</v>
      </c>
      <c r="C79" s="27" t="s">
        <v>39</v>
      </c>
      <c r="D79" s="27" t="s">
        <v>116</v>
      </c>
      <c r="E79" s="26">
        <v>1</v>
      </c>
      <c r="F79" s="29">
        <v>85014</v>
      </c>
      <c r="G79" s="29">
        <f t="shared" si="4"/>
        <v>63420.444000000003</v>
      </c>
      <c r="H79" s="29"/>
      <c r="I79" s="29"/>
      <c r="J79" s="29">
        <f t="shared" si="5"/>
        <v>85014</v>
      </c>
      <c r="K79" s="29">
        <f t="shared" si="6"/>
        <v>63420.444000000003</v>
      </c>
      <c r="Q79" s="43"/>
    </row>
    <row r="80" spans="1:17" s="31" customFormat="1" ht="32.1" customHeight="1">
      <c r="A80" s="45">
        <v>64</v>
      </c>
      <c r="B80" s="45">
        <v>26</v>
      </c>
      <c r="C80" s="27" t="s">
        <v>41</v>
      </c>
      <c r="D80" s="27" t="s">
        <v>42</v>
      </c>
      <c r="E80" s="26">
        <v>1</v>
      </c>
      <c r="F80" s="29">
        <v>67024</v>
      </c>
      <c r="G80" s="29">
        <f t="shared" si="4"/>
        <v>49999.903999999995</v>
      </c>
      <c r="H80" s="29"/>
      <c r="I80" s="29"/>
      <c r="J80" s="29">
        <f t="shared" si="5"/>
        <v>67024</v>
      </c>
      <c r="K80" s="29">
        <f t="shared" si="6"/>
        <v>49999.903999999995</v>
      </c>
      <c r="Q80" s="43"/>
    </row>
    <row r="81" spans="1:85" s="49" customFormat="1" ht="32.1" customHeight="1">
      <c r="A81" s="94" t="s">
        <v>81</v>
      </c>
      <c r="B81" s="94"/>
      <c r="C81" s="94"/>
      <c r="D81" s="47" t="s">
        <v>82</v>
      </c>
      <c r="E81" s="38">
        <f>E55+E56+E57+E58+E59+E60+E61+E66+E67+E68+E70+E72+E73+E75+E76+E78+E79+E80</f>
        <v>26</v>
      </c>
      <c r="F81" s="39">
        <f t="shared" ref="F81:K81" si="7">SUM(F55:F80)</f>
        <v>2743484</v>
      </c>
      <c r="G81" s="39">
        <f t="shared" si="7"/>
        <v>2041430.0720000002</v>
      </c>
      <c r="H81" s="39">
        <f t="shared" si="7"/>
        <v>264926.2</v>
      </c>
      <c r="I81" s="39">
        <f t="shared" si="7"/>
        <v>0</v>
      </c>
      <c r="J81" s="39">
        <f t="shared" si="7"/>
        <v>3008410.2</v>
      </c>
      <c r="K81" s="39">
        <f t="shared" si="7"/>
        <v>2236918.5292000002</v>
      </c>
      <c r="L81" s="48"/>
      <c r="M81" s="31">
        <f>'[1]Sisyan change'!$O$10</f>
        <v>98876</v>
      </c>
      <c r="N81" s="48">
        <f>M81-L81</f>
        <v>98876</v>
      </c>
      <c r="O81" s="31"/>
      <c r="P81" s="31"/>
      <c r="Q81" s="43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s="52" customFormat="1" ht="32.1" customHeight="1">
      <c r="A82" s="93" t="s">
        <v>117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50"/>
      <c r="M82" s="50"/>
      <c r="N82" s="50"/>
      <c r="O82" s="50"/>
      <c r="P82" s="50"/>
      <c r="Q82" s="51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</row>
    <row r="83" spans="1:85" s="31" customFormat="1" ht="32.1" customHeight="1">
      <c r="A83" s="45">
        <v>65</v>
      </c>
      <c r="B83" s="45">
        <v>1</v>
      </c>
      <c r="C83" s="53" t="s">
        <v>118</v>
      </c>
      <c r="D83" s="27" t="s">
        <v>119</v>
      </c>
      <c r="E83" s="26">
        <v>1</v>
      </c>
      <c r="F83" s="29">
        <v>290767</v>
      </c>
      <c r="G83" s="29">
        <f>+IF(F83&gt;120000,F83-F83*0.01-29280-(F83-120000)*0.26,F83-F83*0.01-F83*0.244)</f>
        <v>214179.91000000003</v>
      </c>
      <c r="H83" s="29"/>
      <c r="I83" s="29"/>
      <c r="J83" s="29">
        <f t="shared" ref="J83:J112" si="8">F83+H83+I83</f>
        <v>290767</v>
      </c>
      <c r="K83" s="29">
        <f t="shared" ref="K83:K112" si="9">+IF(J83&gt;120000,J83-J83*0.01-29280-(J83-120000)*0.26,J83-J83*0.01-J83*0.244)</f>
        <v>214179.91000000003</v>
      </c>
      <c r="L83" s="48"/>
      <c r="Q83" s="43"/>
    </row>
    <row r="84" spans="1:85" s="31" customFormat="1" ht="32.1" customHeight="1">
      <c r="A84" s="45">
        <v>66</v>
      </c>
      <c r="B84" s="45">
        <v>2</v>
      </c>
      <c r="C84" s="53" t="s">
        <v>84</v>
      </c>
      <c r="D84" s="27" t="s">
        <v>85</v>
      </c>
      <c r="E84" s="26">
        <v>1</v>
      </c>
      <c r="F84" s="29">
        <v>67359</v>
      </c>
      <c r="G84" s="29">
        <f t="shared" ref="G84:G112" si="10">+IF(F84&gt;120000,F84-F84*0.01-29280-(F84-120000)*0.26,F84-F84*0.01-F84*0.244)</f>
        <v>50249.813999999998</v>
      </c>
      <c r="H84" s="29">
        <f>F84*30/100</f>
        <v>20207.7</v>
      </c>
      <c r="I84" s="29"/>
      <c r="J84" s="29">
        <f t="shared" si="8"/>
        <v>87566.7</v>
      </c>
      <c r="K84" s="29">
        <f t="shared" si="9"/>
        <v>65324.758199999997</v>
      </c>
      <c r="L84" s="48"/>
      <c r="Q84" s="43"/>
    </row>
    <row r="85" spans="1:85" s="31" customFormat="1" ht="32.1" customHeight="1">
      <c r="A85" s="45">
        <v>67</v>
      </c>
      <c r="B85" s="45">
        <v>3</v>
      </c>
      <c r="C85" s="53" t="s">
        <v>86</v>
      </c>
      <c r="D85" s="27" t="s">
        <v>87</v>
      </c>
      <c r="E85" s="26">
        <v>1</v>
      </c>
      <c r="F85" s="29">
        <v>141000</v>
      </c>
      <c r="G85" s="29">
        <f t="shared" si="10"/>
        <v>104850</v>
      </c>
      <c r="H85" s="29"/>
      <c r="I85" s="29"/>
      <c r="J85" s="29">
        <f t="shared" si="8"/>
        <v>141000</v>
      </c>
      <c r="K85" s="29">
        <f t="shared" si="9"/>
        <v>104850</v>
      </c>
      <c r="L85" s="48"/>
      <c r="Q85" s="43"/>
    </row>
    <row r="86" spans="1:85" s="31" customFormat="1" ht="32.1" customHeight="1">
      <c r="A86" s="45">
        <v>68</v>
      </c>
      <c r="B86" s="45">
        <v>4</v>
      </c>
      <c r="C86" s="53" t="s">
        <v>90</v>
      </c>
      <c r="D86" s="27" t="s">
        <v>91</v>
      </c>
      <c r="E86" s="26">
        <v>1</v>
      </c>
      <c r="F86" s="29">
        <v>75027</v>
      </c>
      <c r="G86" s="29">
        <f t="shared" si="10"/>
        <v>55970.141999999993</v>
      </c>
      <c r="H86" s="29"/>
      <c r="I86" s="29"/>
      <c r="J86" s="29">
        <f t="shared" si="8"/>
        <v>75027</v>
      </c>
      <c r="K86" s="29">
        <f t="shared" si="9"/>
        <v>55970.141999999993</v>
      </c>
      <c r="L86" s="48"/>
      <c r="Q86" s="43"/>
    </row>
    <row r="87" spans="1:85" s="31" customFormat="1" ht="32.1" customHeight="1">
      <c r="A87" s="45">
        <v>69</v>
      </c>
      <c r="B87" s="45">
        <v>5</v>
      </c>
      <c r="C87" s="53" t="s">
        <v>92</v>
      </c>
      <c r="D87" s="27" t="s">
        <v>93</v>
      </c>
      <c r="E87" s="26">
        <v>1</v>
      </c>
      <c r="F87" s="29">
        <v>100027</v>
      </c>
      <c r="G87" s="29">
        <f t="shared" si="10"/>
        <v>74620.141999999993</v>
      </c>
      <c r="H87" s="29"/>
      <c r="I87" s="29"/>
      <c r="J87" s="29">
        <f t="shared" si="8"/>
        <v>100027</v>
      </c>
      <c r="K87" s="29">
        <f t="shared" si="9"/>
        <v>74620.141999999993</v>
      </c>
      <c r="L87" s="48"/>
      <c r="Q87" s="43"/>
    </row>
    <row r="88" spans="1:85" s="31" customFormat="1" ht="32.1" customHeight="1">
      <c r="A88" s="45">
        <v>70</v>
      </c>
      <c r="B88" s="45">
        <v>6</v>
      </c>
      <c r="C88" s="53" t="s">
        <v>94</v>
      </c>
      <c r="D88" s="27" t="s">
        <v>95</v>
      </c>
      <c r="E88" s="26">
        <v>1</v>
      </c>
      <c r="F88" s="29">
        <v>90067</v>
      </c>
      <c r="G88" s="29">
        <f t="shared" si="10"/>
        <v>67189.982000000004</v>
      </c>
      <c r="H88" s="29"/>
      <c r="I88" s="29"/>
      <c r="J88" s="29">
        <f t="shared" si="8"/>
        <v>90067</v>
      </c>
      <c r="K88" s="29">
        <f t="shared" si="9"/>
        <v>67189.982000000004</v>
      </c>
      <c r="L88" s="48"/>
      <c r="Q88" s="43"/>
    </row>
    <row r="89" spans="1:85" s="31" customFormat="1" ht="32.1" customHeight="1">
      <c r="A89" s="45">
        <v>71</v>
      </c>
      <c r="B89" s="45">
        <v>7</v>
      </c>
      <c r="C89" s="86" t="s">
        <v>120</v>
      </c>
      <c r="D89" s="86" t="s">
        <v>97</v>
      </c>
      <c r="E89" s="87">
        <v>8</v>
      </c>
      <c r="F89" s="29">
        <v>100134</v>
      </c>
      <c r="G89" s="29">
        <f t="shared" si="10"/>
        <v>74699.964000000007</v>
      </c>
      <c r="H89" s="29"/>
      <c r="I89" s="29"/>
      <c r="J89" s="29">
        <f t="shared" si="8"/>
        <v>100134</v>
      </c>
      <c r="K89" s="29">
        <f t="shared" si="9"/>
        <v>74699.964000000007</v>
      </c>
      <c r="L89" s="48"/>
      <c r="Q89" s="43"/>
    </row>
    <row r="90" spans="1:85" s="31" customFormat="1" ht="32.1" customHeight="1">
      <c r="A90" s="45">
        <v>72</v>
      </c>
      <c r="B90" s="45">
        <v>8</v>
      </c>
      <c r="C90" s="86"/>
      <c r="D90" s="86"/>
      <c r="E90" s="87"/>
      <c r="F90" s="29">
        <v>100134</v>
      </c>
      <c r="G90" s="29">
        <f t="shared" si="10"/>
        <v>74699.964000000007</v>
      </c>
      <c r="H90" s="29"/>
      <c r="I90" s="29"/>
      <c r="J90" s="29">
        <f t="shared" si="8"/>
        <v>100134</v>
      </c>
      <c r="K90" s="29">
        <f t="shared" si="9"/>
        <v>74699.964000000007</v>
      </c>
      <c r="L90" s="48"/>
      <c r="Q90" s="43"/>
    </row>
    <row r="91" spans="1:85" s="31" customFormat="1" ht="32.1" customHeight="1">
      <c r="A91" s="45">
        <v>73</v>
      </c>
      <c r="B91" s="45">
        <v>9</v>
      </c>
      <c r="C91" s="86"/>
      <c r="D91" s="86"/>
      <c r="E91" s="87"/>
      <c r="F91" s="29">
        <v>100134</v>
      </c>
      <c r="G91" s="29">
        <f t="shared" si="10"/>
        <v>74699.964000000007</v>
      </c>
      <c r="H91" s="29"/>
      <c r="I91" s="29"/>
      <c r="J91" s="29">
        <f t="shared" si="8"/>
        <v>100134</v>
      </c>
      <c r="K91" s="29">
        <f t="shared" si="9"/>
        <v>74699.964000000007</v>
      </c>
      <c r="L91" s="48"/>
      <c r="Q91" s="43"/>
    </row>
    <row r="92" spans="1:85" s="31" customFormat="1" ht="32.1" customHeight="1">
      <c r="A92" s="45">
        <v>74</v>
      </c>
      <c r="B92" s="45">
        <v>10</v>
      </c>
      <c r="C92" s="86"/>
      <c r="D92" s="86"/>
      <c r="E92" s="87"/>
      <c r="F92" s="29">
        <v>100134</v>
      </c>
      <c r="G92" s="29">
        <f t="shared" si="10"/>
        <v>74699.964000000007</v>
      </c>
      <c r="H92" s="29"/>
      <c r="I92" s="29"/>
      <c r="J92" s="29">
        <f t="shared" si="8"/>
        <v>100134</v>
      </c>
      <c r="K92" s="29">
        <f t="shared" si="9"/>
        <v>74699.964000000007</v>
      </c>
      <c r="L92" s="48"/>
      <c r="Q92" s="43"/>
    </row>
    <row r="93" spans="1:85" s="31" customFormat="1" ht="32.1" customHeight="1">
      <c r="A93" s="45">
        <v>75</v>
      </c>
      <c r="B93" s="45">
        <v>11</v>
      </c>
      <c r="C93" s="86"/>
      <c r="D93" s="86"/>
      <c r="E93" s="87"/>
      <c r="F93" s="29">
        <v>100134</v>
      </c>
      <c r="G93" s="29">
        <f t="shared" si="10"/>
        <v>74699.964000000007</v>
      </c>
      <c r="H93" s="29"/>
      <c r="I93" s="29"/>
      <c r="J93" s="29">
        <f t="shared" si="8"/>
        <v>100134</v>
      </c>
      <c r="K93" s="29">
        <f t="shared" si="9"/>
        <v>74699.964000000007</v>
      </c>
      <c r="L93" s="48"/>
      <c r="Q93" s="43"/>
    </row>
    <row r="94" spans="1:85" s="31" customFormat="1" ht="32.1" customHeight="1">
      <c r="A94" s="45">
        <v>76</v>
      </c>
      <c r="B94" s="45">
        <v>12</v>
      </c>
      <c r="C94" s="86"/>
      <c r="D94" s="86"/>
      <c r="E94" s="87"/>
      <c r="F94" s="29">
        <v>100134</v>
      </c>
      <c r="G94" s="29">
        <f t="shared" si="10"/>
        <v>74699.964000000007</v>
      </c>
      <c r="H94" s="29"/>
      <c r="I94" s="29"/>
      <c r="J94" s="29">
        <f t="shared" si="8"/>
        <v>100134</v>
      </c>
      <c r="K94" s="29">
        <f t="shared" si="9"/>
        <v>74699.964000000007</v>
      </c>
      <c r="L94" s="48"/>
      <c r="Q94" s="43"/>
    </row>
    <row r="95" spans="1:85" s="31" customFormat="1" ht="32.1" customHeight="1">
      <c r="A95" s="45">
        <v>77</v>
      </c>
      <c r="B95" s="45">
        <v>13</v>
      </c>
      <c r="C95" s="86"/>
      <c r="D95" s="86"/>
      <c r="E95" s="87"/>
      <c r="F95" s="29">
        <v>100134</v>
      </c>
      <c r="G95" s="29">
        <f t="shared" si="10"/>
        <v>74699.964000000007</v>
      </c>
      <c r="H95" s="29"/>
      <c r="I95" s="29"/>
      <c r="J95" s="29">
        <f t="shared" si="8"/>
        <v>100134</v>
      </c>
      <c r="K95" s="29">
        <f t="shared" si="9"/>
        <v>74699.964000000007</v>
      </c>
      <c r="L95" s="48"/>
      <c r="Q95" s="43"/>
    </row>
    <row r="96" spans="1:85" s="31" customFormat="1" ht="32.1" customHeight="1">
      <c r="A96" s="45">
        <v>78</v>
      </c>
      <c r="B96" s="45">
        <v>14</v>
      </c>
      <c r="C96" s="86"/>
      <c r="D96" s="86"/>
      <c r="E96" s="87"/>
      <c r="F96" s="29">
        <v>100134</v>
      </c>
      <c r="G96" s="29">
        <f t="shared" si="10"/>
        <v>74699.964000000007</v>
      </c>
      <c r="H96" s="29"/>
      <c r="I96" s="29"/>
      <c r="J96" s="29">
        <f t="shared" si="8"/>
        <v>100134</v>
      </c>
      <c r="K96" s="29">
        <f t="shared" si="9"/>
        <v>74699.964000000007</v>
      </c>
      <c r="L96" s="48"/>
      <c r="Q96" s="43"/>
    </row>
    <row r="97" spans="1:17" s="31" customFormat="1" ht="32.1" customHeight="1">
      <c r="A97" s="45">
        <v>79</v>
      </c>
      <c r="B97" s="45">
        <v>15</v>
      </c>
      <c r="C97" s="53" t="s">
        <v>98</v>
      </c>
      <c r="D97" s="27" t="s">
        <v>99</v>
      </c>
      <c r="E97" s="26">
        <v>1</v>
      </c>
      <c r="F97" s="29">
        <v>77024</v>
      </c>
      <c r="G97" s="29">
        <f t="shared" si="10"/>
        <v>57459.903999999995</v>
      </c>
      <c r="H97" s="29"/>
      <c r="I97" s="29"/>
      <c r="J97" s="29">
        <f t="shared" si="8"/>
        <v>77024</v>
      </c>
      <c r="K97" s="29">
        <f t="shared" si="9"/>
        <v>57459.903999999995</v>
      </c>
      <c r="L97" s="48"/>
      <c r="Q97" s="43"/>
    </row>
    <row r="98" spans="1:17" s="31" customFormat="1" ht="32.1" customHeight="1">
      <c r="A98" s="45">
        <v>80</v>
      </c>
      <c r="B98" s="45">
        <v>16</v>
      </c>
      <c r="C98" s="53" t="s">
        <v>100</v>
      </c>
      <c r="D98" s="27" t="s">
        <v>101</v>
      </c>
      <c r="E98" s="26">
        <v>1</v>
      </c>
      <c r="F98" s="29">
        <v>154699</v>
      </c>
      <c r="G98" s="29">
        <f t="shared" si="10"/>
        <v>114850.27</v>
      </c>
      <c r="H98" s="29"/>
      <c r="I98" s="29"/>
      <c r="J98" s="29">
        <f t="shared" si="8"/>
        <v>154699</v>
      </c>
      <c r="K98" s="29">
        <f t="shared" si="9"/>
        <v>114850.27</v>
      </c>
      <c r="L98" s="48"/>
      <c r="Q98" s="43"/>
    </row>
    <row r="99" spans="1:17" s="31" customFormat="1" ht="32.1" customHeight="1">
      <c r="A99" s="45">
        <v>81</v>
      </c>
      <c r="B99" s="45">
        <v>17</v>
      </c>
      <c r="C99" s="53" t="s">
        <v>121</v>
      </c>
      <c r="D99" s="27" t="s">
        <v>122</v>
      </c>
      <c r="E99" s="26">
        <v>1</v>
      </c>
      <c r="F99" s="29">
        <v>134699</v>
      </c>
      <c r="G99" s="29">
        <f t="shared" si="10"/>
        <v>100250.27</v>
      </c>
      <c r="H99" s="29"/>
      <c r="I99" s="29"/>
      <c r="J99" s="29">
        <f t="shared" si="8"/>
        <v>134699</v>
      </c>
      <c r="K99" s="29">
        <f t="shared" si="9"/>
        <v>100250.27</v>
      </c>
      <c r="L99" s="48"/>
      <c r="Q99" s="43"/>
    </row>
    <row r="100" spans="1:17" s="31" customFormat="1" ht="32.1" customHeight="1">
      <c r="A100" s="45">
        <v>82</v>
      </c>
      <c r="B100" s="45">
        <v>18</v>
      </c>
      <c r="C100" s="53" t="s">
        <v>102</v>
      </c>
      <c r="D100" s="27" t="s">
        <v>103</v>
      </c>
      <c r="E100" s="26">
        <v>1</v>
      </c>
      <c r="F100" s="29">
        <v>102011</v>
      </c>
      <c r="G100" s="29">
        <f t="shared" si="10"/>
        <v>76100.206000000006</v>
      </c>
      <c r="H100" s="29">
        <f>F100*50/100</f>
        <v>51005.5</v>
      </c>
      <c r="I100" s="29"/>
      <c r="J100" s="29">
        <f t="shared" si="8"/>
        <v>153016.5</v>
      </c>
      <c r="K100" s="29">
        <f t="shared" si="9"/>
        <v>113622.04499999998</v>
      </c>
      <c r="L100" s="48"/>
      <c r="Q100" s="43"/>
    </row>
    <row r="101" spans="1:17" s="31" customFormat="1" ht="32.1" customHeight="1">
      <c r="A101" s="45">
        <v>83</v>
      </c>
      <c r="B101" s="45">
        <v>19</v>
      </c>
      <c r="C101" s="86" t="s">
        <v>104</v>
      </c>
      <c r="D101" s="86" t="s">
        <v>105</v>
      </c>
      <c r="E101" s="87">
        <v>2</v>
      </c>
      <c r="F101" s="29">
        <v>85054</v>
      </c>
      <c r="G101" s="29">
        <f t="shared" si="10"/>
        <v>63450.284000000007</v>
      </c>
      <c r="H101" s="29"/>
      <c r="I101" s="29"/>
      <c r="J101" s="29">
        <f t="shared" si="8"/>
        <v>85054</v>
      </c>
      <c r="K101" s="29">
        <f t="shared" si="9"/>
        <v>63450.284000000007</v>
      </c>
      <c r="L101" s="48"/>
      <c r="Q101" s="43"/>
    </row>
    <row r="102" spans="1:17" s="31" customFormat="1" ht="32.1" customHeight="1">
      <c r="A102" s="45">
        <v>84</v>
      </c>
      <c r="B102" s="45">
        <v>20</v>
      </c>
      <c r="C102" s="86"/>
      <c r="D102" s="86"/>
      <c r="E102" s="87"/>
      <c r="F102" s="29">
        <v>85054</v>
      </c>
      <c r="G102" s="29">
        <f t="shared" si="10"/>
        <v>63450.284000000007</v>
      </c>
      <c r="H102" s="29"/>
      <c r="I102" s="29"/>
      <c r="J102" s="29">
        <f t="shared" si="8"/>
        <v>85054</v>
      </c>
      <c r="K102" s="29">
        <f t="shared" si="9"/>
        <v>63450.284000000007</v>
      </c>
      <c r="L102" s="48"/>
      <c r="Q102" s="43"/>
    </row>
    <row r="103" spans="1:17" s="31" customFormat="1" ht="32.1" customHeight="1">
      <c r="A103" s="45">
        <v>85</v>
      </c>
      <c r="B103" s="45">
        <v>21</v>
      </c>
      <c r="C103" s="53" t="s">
        <v>106</v>
      </c>
      <c r="D103" s="27" t="s">
        <v>107</v>
      </c>
      <c r="E103" s="26">
        <v>1</v>
      </c>
      <c r="F103" s="29">
        <v>166384</v>
      </c>
      <c r="G103" s="29">
        <f t="shared" si="10"/>
        <v>123380.32</v>
      </c>
      <c r="H103" s="29"/>
      <c r="I103" s="29"/>
      <c r="J103" s="29">
        <f t="shared" si="8"/>
        <v>166384</v>
      </c>
      <c r="K103" s="29">
        <f t="shared" si="9"/>
        <v>123380.32</v>
      </c>
      <c r="L103" s="48"/>
      <c r="Q103" s="43"/>
    </row>
    <row r="104" spans="1:17" s="31" customFormat="1" ht="32.1" customHeight="1">
      <c r="A104" s="45">
        <v>86</v>
      </c>
      <c r="B104" s="45">
        <v>22</v>
      </c>
      <c r="C104" s="53" t="s">
        <v>108</v>
      </c>
      <c r="D104" s="27" t="s">
        <v>109</v>
      </c>
      <c r="E104" s="26">
        <v>1</v>
      </c>
      <c r="F104" s="29">
        <v>94813</v>
      </c>
      <c r="G104" s="29">
        <f t="shared" si="10"/>
        <v>70730.497999999992</v>
      </c>
      <c r="H104" s="29"/>
      <c r="I104" s="29"/>
      <c r="J104" s="29">
        <f t="shared" si="8"/>
        <v>94813</v>
      </c>
      <c r="K104" s="29">
        <f t="shared" si="9"/>
        <v>70730.497999999992</v>
      </c>
      <c r="L104" s="48"/>
      <c r="Q104" s="43"/>
    </row>
    <row r="105" spans="1:17" s="31" customFormat="1" ht="32.1" customHeight="1">
      <c r="A105" s="45">
        <v>87</v>
      </c>
      <c r="B105" s="45">
        <v>23</v>
      </c>
      <c r="C105" s="27" t="s">
        <v>123</v>
      </c>
      <c r="D105" s="27" t="s">
        <v>124</v>
      </c>
      <c r="E105" s="26">
        <v>1</v>
      </c>
      <c r="F105" s="29">
        <v>67024</v>
      </c>
      <c r="G105" s="29">
        <f t="shared" si="10"/>
        <v>49999.903999999995</v>
      </c>
      <c r="H105" s="29"/>
      <c r="I105" s="29"/>
      <c r="J105" s="29">
        <f t="shared" si="8"/>
        <v>67024</v>
      </c>
      <c r="K105" s="29">
        <f t="shared" si="9"/>
        <v>49999.903999999995</v>
      </c>
      <c r="L105" s="48"/>
      <c r="Q105" s="43"/>
    </row>
    <row r="106" spans="1:17" s="31" customFormat="1" ht="32.1" customHeight="1">
      <c r="A106" s="45">
        <v>88</v>
      </c>
      <c r="B106" s="45">
        <v>24</v>
      </c>
      <c r="C106" s="86" t="s">
        <v>125</v>
      </c>
      <c r="D106" s="86" t="s">
        <v>126</v>
      </c>
      <c r="E106" s="87">
        <v>2</v>
      </c>
      <c r="F106" s="29">
        <v>67024</v>
      </c>
      <c r="G106" s="29">
        <f t="shared" si="10"/>
        <v>49999.903999999995</v>
      </c>
      <c r="H106" s="29"/>
      <c r="I106" s="29"/>
      <c r="J106" s="29">
        <f t="shared" si="8"/>
        <v>67024</v>
      </c>
      <c r="K106" s="29">
        <f t="shared" si="9"/>
        <v>49999.903999999995</v>
      </c>
      <c r="L106" s="48"/>
      <c r="Q106" s="43"/>
    </row>
    <row r="107" spans="1:17" s="31" customFormat="1" ht="32.1" customHeight="1">
      <c r="A107" s="45">
        <v>89</v>
      </c>
      <c r="B107" s="45">
        <v>25</v>
      </c>
      <c r="C107" s="86"/>
      <c r="D107" s="86"/>
      <c r="E107" s="87"/>
      <c r="F107" s="29">
        <v>67024</v>
      </c>
      <c r="G107" s="29">
        <f t="shared" si="10"/>
        <v>49999.903999999995</v>
      </c>
      <c r="H107" s="29"/>
      <c r="I107" s="29"/>
      <c r="J107" s="29">
        <f t="shared" si="8"/>
        <v>67024</v>
      </c>
      <c r="K107" s="29">
        <f t="shared" si="9"/>
        <v>49999.903999999995</v>
      </c>
      <c r="L107" s="48"/>
      <c r="Q107" s="43"/>
    </row>
    <row r="108" spans="1:17" s="31" customFormat="1" ht="32.1" customHeight="1">
      <c r="A108" s="45">
        <v>90</v>
      </c>
      <c r="B108" s="45">
        <v>26</v>
      </c>
      <c r="C108" s="86" t="s">
        <v>112</v>
      </c>
      <c r="D108" s="86" t="s">
        <v>127</v>
      </c>
      <c r="E108" s="87">
        <v>2</v>
      </c>
      <c r="F108" s="29">
        <v>95429</v>
      </c>
      <c r="G108" s="29">
        <f t="shared" si="10"/>
        <v>71190.034000000014</v>
      </c>
      <c r="H108" s="29">
        <f>F108*50/100</f>
        <v>47714.5</v>
      </c>
      <c r="I108" s="29"/>
      <c r="J108" s="29">
        <f t="shared" si="8"/>
        <v>143143.5</v>
      </c>
      <c r="K108" s="29">
        <f t="shared" si="9"/>
        <v>106414.755</v>
      </c>
      <c r="L108" s="48"/>
      <c r="Q108" s="43"/>
    </row>
    <row r="109" spans="1:17" s="31" customFormat="1" ht="32.1" customHeight="1">
      <c r="A109" s="45">
        <v>91</v>
      </c>
      <c r="B109" s="45">
        <v>27</v>
      </c>
      <c r="C109" s="86"/>
      <c r="D109" s="86"/>
      <c r="E109" s="87"/>
      <c r="F109" s="29">
        <v>90429</v>
      </c>
      <c r="G109" s="29">
        <f t="shared" si="10"/>
        <v>67460.034000000014</v>
      </c>
      <c r="H109" s="29">
        <f>F109*50/100</f>
        <v>45214.5</v>
      </c>
      <c r="I109" s="29"/>
      <c r="J109" s="29">
        <f t="shared" si="8"/>
        <v>135643.5</v>
      </c>
      <c r="K109" s="29">
        <f t="shared" si="9"/>
        <v>100939.755</v>
      </c>
      <c r="L109" s="48"/>
      <c r="Q109" s="43"/>
    </row>
    <row r="110" spans="1:17" s="31" customFormat="1" ht="32.1" customHeight="1">
      <c r="A110" s="45">
        <v>92</v>
      </c>
      <c r="B110" s="45">
        <v>28</v>
      </c>
      <c r="C110" s="53" t="s">
        <v>114</v>
      </c>
      <c r="D110" s="27" t="s">
        <v>115</v>
      </c>
      <c r="E110" s="26">
        <v>1</v>
      </c>
      <c r="F110" s="29">
        <v>72024</v>
      </c>
      <c r="G110" s="29">
        <f t="shared" si="10"/>
        <v>53729.903999999995</v>
      </c>
      <c r="H110" s="29">
        <f>F110*50/100</f>
        <v>36012</v>
      </c>
      <c r="I110" s="29"/>
      <c r="J110" s="29">
        <f t="shared" si="8"/>
        <v>108036</v>
      </c>
      <c r="K110" s="29">
        <f t="shared" si="9"/>
        <v>80594.856</v>
      </c>
      <c r="L110" s="48"/>
      <c r="Q110" s="43"/>
    </row>
    <row r="111" spans="1:17" s="31" customFormat="1" ht="32.1" customHeight="1">
      <c r="A111" s="45">
        <v>93</v>
      </c>
      <c r="B111" s="45">
        <v>29</v>
      </c>
      <c r="C111" s="53" t="s">
        <v>39</v>
      </c>
      <c r="D111" s="27" t="s">
        <v>40</v>
      </c>
      <c r="E111" s="26">
        <v>1</v>
      </c>
      <c r="F111" s="29">
        <v>67024</v>
      </c>
      <c r="G111" s="29">
        <f t="shared" si="10"/>
        <v>49999.903999999995</v>
      </c>
      <c r="H111" s="29"/>
      <c r="I111" s="29"/>
      <c r="J111" s="29">
        <f t="shared" si="8"/>
        <v>67024</v>
      </c>
      <c r="K111" s="29">
        <f t="shared" si="9"/>
        <v>49999.903999999995</v>
      </c>
      <c r="L111" s="48"/>
      <c r="Q111" s="43"/>
    </row>
    <row r="112" spans="1:17" s="31" customFormat="1" ht="32.1" customHeight="1">
      <c r="A112" s="45">
        <v>94</v>
      </c>
      <c r="B112" s="45">
        <v>30</v>
      </c>
      <c r="C112" s="53" t="s">
        <v>41</v>
      </c>
      <c r="D112" s="27" t="s">
        <v>42</v>
      </c>
      <c r="E112" s="26">
        <v>1</v>
      </c>
      <c r="F112" s="29">
        <v>67024</v>
      </c>
      <c r="G112" s="29">
        <f t="shared" si="10"/>
        <v>49999.903999999995</v>
      </c>
      <c r="H112" s="29"/>
      <c r="I112" s="29"/>
      <c r="J112" s="29">
        <f t="shared" si="8"/>
        <v>67024</v>
      </c>
      <c r="K112" s="29">
        <f t="shared" si="9"/>
        <v>49999.903999999995</v>
      </c>
      <c r="L112" s="48"/>
      <c r="Q112" s="43"/>
    </row>
    <row r="113" spans="1:85" s="49" customFormat="1" ht="32.1" customHeight="1">
      <c r="A113" s="94" t="s">
        <v>81</v>
      </c>
      <c r="B113" s="94"/>
      <c r="C113" s="94"/>
      <c r="D113" s="47" t="s">
        <v>82</v>
      </c>
      <c r="E113" s="54">
        <f>SUM(E83:E112)</f>
        <v>30</v>
      </c>
      <c r="F113" s="55">
        <f t="shared" ref="F113:K113" si="11">SUM(F83:F112)</f>
        <v>3058059</v>
      </c>
      <c r="G113" s="55">
        <f t="shared" si="11"/>
        <v>2276711.2300000009</v>
      </c>
      <c r="H113" s="55">
        <f t="shared" si="11"/>
        <v>200154.2</v>
      </c>
      <c r="I113" s="55">
        <f t="shared" si="11"/>
        <v>0</v>
      </c>
      <c r="J113" s="55">
        <f t="shared" si="11"/>
        <v>3258213.2</v>
      </c>
      <c r="K113" s="55">
        <f t="shared" si="11"/>
        <v>2424877.4072000007</v>
      </c>
      <c r="L113" s="48"/>
      <c r="M113" s="31"/>
      <c r="N113" s="31"/>
      <c r="O113" s="31"/>
      <c r="P113" s="31"/>
      <c r="Q113" s="43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</row>
    <row r="114" spans="1:85" s="56" customFormat="1" ht="32.1" customHeight="1">
      <c r="A114" s="93" t="s">
        <v>128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48"/>
      <c r="M114" s="40"/>
      <c r="N114" s="40"/>
      <c r="O114" s="40"/>
      <c r="P114" s="40"/>
      <c r="Q114" s="41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</row>
    <row r="115" spans="1:85" s="31" customFormat="1" ht="32.1" customHeight="1">
      <c r="A115" s="45">
        <v>95</v>
      </c>
      <c r="B115" s="45">
        <v>1</v>
      </c>
      <c r="C115" s="27" t="s">
        <v>118</v>
      </c>
      <c r="D115" s="27" t="s">
        <v>119</v>
      </c>
      <c r="E115" s="57">
        <v>1</v>
      </c>
      <c r="F115" s="29">
        <v>290767</v>
      </c>
      <c r="G115" s="29">
        <f t="shared" ref="G115:G139" si="12">+IF(F115&gt;120000,F115-F115*0.01-29280-(F115-120000)*0.26,F115-F115*0.01-F115*0.244)</f>
        <v>214179.91000000003</v>
      </c>
      <c r="H115" s="29"/>
      <c r="I115" s="29"/>
      <c r="J115" s="29">
        <f t="shared" ref="J115:J139" si="13">F115+H115+I115</f>
        <v>290767</v>
      </c>
      <c r="K115" s="29">
        <f t="shared" ref="K115:K139" si="14">+IF(J115&gt;120000,J115-J115*0.01-29280-(J115-120000)*0.26,J115-J115*0.01-J115*0.244)</f>
        <v>214179.91000000003</v>
      </c>
      <c r="L115" s="48"/>
      <c r="Q115" s="43"/>
    </row>
    <row r="116" spans="1:85" s="31" customFormat="1" ht="32.1" customHeight="1">
      <c r="A116" s="45">
        <v>96</v>
      </c>
      <c r="B116" s="45">
        <v>2</v>
      </c>
      <c r="C116" s="27" t="s">
        <v>84</v>
      </c>
      <c r="D116" s="27" t="s">
        <v>85</v>
      </c>
      <c r="E116" s="26">
        <v>1</v>
      </c>
      <c r="F116" s="29">
        <v>67024</v>
      </c>
      <c r="G116" s="29">
        <f t="shared" si="12"/>
        <v>49999.903999999995</v>
      </c>
      <c r="H116" s="29">
        <f>F116*30/100</f>
        <v>20107.2</v>
      </c>
      <c r="I116" s="29"/>
      <c r="J116" s="29">
        <f t="shared" si="13"/>
        <v>87131.199999999997</v>
      </c>
      <c r="K116" s="29">
        <f t="shared" si="14"/>
        <v>64999.875199999995</v>
      </c>
      <c r="L116" s="48"/>
      <c r="Q116" s="43"/>
    </row>
    <row r="117" spans="1:85" s="31" customFormat="1" ht="32.1" customHeight="1">
      <c r="A117" s="45">
        <v>97</v>
      </c>
      <c r="B117" s="45">
        <v>3</v>
      </c>
      <c r="C117" s="27" t="s">
        <v>86</v>
      </c>
      <c r="D117" s="27" t="s">
        <v>87</v>
      </c>
      <c r="E117" s="26">
        <v>1</v>
      </c>
      <c r="F117" s="29">
        <v>160274</v>
      </c>
      <c r="G117" s="29">
        <f t="shared" si="12"/>
        <v>118920.02</v>
      </c>
      <c r="H117" s="29"/>
      <c r="I117" s="29"/>
      <c r="J117" s="29">
        <f t="shared" si="13"/>
        <v>160274</v>
      </c>
      <c r="K117" s="29">
        <f t="shared" si="14"/>
        <v>118920.02</v>
      </c>
      <c r="L117" s="48"/>
      <c r="Q117" s="43"/>
    </row>
    <row r="118" spans="1:85" s="31" customFormat="1" ht="32.1" customHeight="1">
      <c r="A118" s="45">
        <v>98</v>
      </c>
      <c r="B118" s="45">
        <v>4</v>
      </c>
      <c r="C118" s="27" t="s">
        <v>90</v>
      </c>
      <c r="D118" s="27" t="s">
        <v>91</v>
      </c>
      <c r="E118" s="26">
        <v>1</v>
      </c>
      <c r="F118" s="29">
        <v>72024</v>
      </c>
      <c r="G118" s="29">
        <f t="shared" si="12"/>
        <v>53729.903999999995</v>
      </c>
      <c r="H118" s="29"/>
      <c r="I118" s="29"/>
      <c r="J118" s="29">
        <f t="shared" si="13"/>
        <v>72024</v>
      </c>
      <c r="K118" s="29">
        <f t="shared" si="14"/>
        <v>53729.903999999995</v>
      </c>
      <c r="L118" s="48"/>
      <c r="Q118" s="43"/>
    </row>
    <row r="119" spans="1:85" s="31" customFormat="1" ht="32.1" customHeight="1">
      <c r="A119" s="45">
        <v>99</v>
      </c>
      <c r="B119" s="45">
        <v>5</v>
      </c>
      <c r="C119" s="27" t="s">
        <v>129</v>
      </c>
      <c r="D119" s="27" t="s">
        <v>93</v>
      </c>
      <c r="E119" s="26">
        <v>1</v>
      </c>
      <c r="F119" s="29">
        <v>110027</v>
      </c>
      <c r="G119" s="29">
        <f t="shared" si="12"/>
        <v>82080.141999999993</v>
      </c>
      <c r="H119" s="29"/>
      <c r="I119" s="29"/>
      <c r="J119" s="29">
        <f t="shared" si="13"/>
        <v>110027</v>
      </c>
      <c r="K119" s="29">
        <f t="shared" si="14"/>
        <v>82080.141999999993</v>
      </c>
      <c r="L119" s="48"/>
      <c r="Q119" s="43"/>
    </row>
    <row r="120" spans="1:85" s="31" customFormat="1" ht="32.1" customHeight="1">
      <c r="A120" s="45">
        <v>100</v>
      </c>
      <c r="B120" s="45">
        <v>6</v>
      </c>
      <c r="C120" s="86" t="s">
        <v>130</v>
      </c>
      <c r="D120" s="86" t="s">
        <v>131</v>
      </c>
      <c r="E120" s="87">
        <v>4</v>
      </c>
      <c r="F120" s="29">
        <v>100134</v>
      </c>
      <c r="G120" s="29">
        <f t="shared" si="12"/>
        <v>74699.964000000007</v>
      </c>
      <c r="H120" s="29"/>
      <c r="I120" s="29"/>
      <c r="J120" s="29">
        <f t="shared" si="13"/>
        <v>100134</v>
      </c>
      <c r="K120" s="29">
        <f t="shared" si="14"/>
        <v>74699.964000000007</v>
      </c>
      <c r="L120" s="48"/>
      <c r="Q120" s="43"/>
    </row>
    <row r="121" spans="1:85" s="31" customFormat="1" ht="32.1" customHeight="1">
      <c r="A121" s="45">
        <v>101</v>
      </c>
      <c r="B121" s="45">
        <v>7</v>
      </c>
      <c r="C121" s="86"/>
      <c r="D121" s="86"/>
      <c r="E121" s="87"/>
      <c r="F121" s="29">
        <v>100134</v>
      </c>
      <c r="G121" s="29">
        <f t="shared" si="12"/>
        <v>74699.964000000007</v>
      </c>
      <c r="H121" s="29"/>
      <c r="I121" s="29"/>
      <c r="J121" s="29">
        <f t="shared" si="13"/>
        <v>100134</v>
      </c>
      <c r="K121" s="29">
        <f t="shared" si="14"/>
        <v>74699.964000000007</v>
      </c>
      <c r="L121" s="48"/>
      <c r="Q121" s="43"/>
    </row>
    <row r="122" spans="1:85" s="31" customFormat="1" ht="32.1" customHeight="1">
      <c r="A122" s="45">
        <v>102</v>
      </c>
      <c r="B122" s="45">
        <v>8</v>
      </c>
      <c r="C122" s="86"/>
      <c r="D122" s="86"/>
      <c r="E122" s="87"/>
      <c r="F122" s="29">
        <v>100134</v>
      </c>
      <c r="G122" s="29">
        <f t="shared" si="12"/>
        <v>74699.964000000007</v>
      </c>
      <c r="H122" s="29"/>
      <c r="I122" s="29"/>
      <c r="J122" s="29">
        <f t="shared" si="13"/>
        <v>100134</v>
      </c>
      <c r="K122" s="29">
        <f t="shared" si="14"/>
        <v>74699.964000000007</v>
      </c>
      <c r="L122" s="48"/>
      <c r="Q122" s="43"/>
    </row>
    <row r="123" spans="1:85" s="31" customFormat="1" ht="32.1" customHeight="1">
      <c r="A123" s="45">
        <v>103</v>
      </c>
      <c r="B123" s="45">
        <v>9</v>
      </c>
      <c r="C123" s="86"/>
      <c r="D123" s="86"/>
      <c r="E123" s="87"/>
      <c r="F123" s="29">
        <v>100134</v>
      </c>
      <c r="G123" s="29">
        <f t="shared" si="12"/>
        <v>74699.964000000007</v>
      </c>
      <c r="H123" s="29"/>
      <c r="I123" s="29"/>
      <c r="J123" s="29">
        <f t="shared" si="13"/>
        <v>100134</v>
      </c>
      <c r="K123" s="29">
        <f t="shared" si="14"/>
        <v>74699.964000000007</v>
      </c>
      <c r="L123" s="48"/>
      <c r="Q123" s="43"/>
    </row>
    <row r="124" spans="1:85" s="31" customFormat="1" ht="32.1" customHeight="1">
      <c r="A124" s="45">
        <v>104</v>
      </c>
      <c r="B124" s="45">
        <v>10</v>
      </c>
      <c r="C124" s="27" t="s">
        <v>100</v>
      </c>
      <c r="D124" s="27" t="s">
        <v>101</v>
      </c>
      <c r="E124" s="26">
        <v>1</v>
      </c>
      <c r="F124" s="29">
        <v>150740</v>
      </c>
      <c r="G124" s="29">
        <f t="shared" si="12"/>
        <v>111960.20000000001</v>
      </c>
      <c r="H124" s="29"/>
      <c r="I124" s="29"/>
      <c r="J124" s="29">
        <f t="shared" si="13"/>
        <v>150740</v>
      </c>
      <c r="K124" s="29">
        <f t="shared" si="14"/>
        <v>111960.20000000001</v>
      </c>
      <c r="L124" s="48"/>
      <c r="Q124" s="43"/>
    </row>
    <row r="125" spans="1:85" s="31" customFormat="1" ht="32.1" customHeight="1">
      <c r="A125" s="45">
        <v>105</v>
      </c>
      <c r="B125" s="45">
        <v>11</v>
      </c>
      <c r="C125" s="27" t="s">
        <v>132</v>
      </c>
      <c r="D125" s="27" t="s">
        <v>122</v>
      </c>
      <c r="E125" s="26">
        <v>1</v>
      </c>
      <c r="F125" s="29">
        <v>120274</v>
      </c>
      <c r="G125" s="29">
        <f t="shared" si="12"/>
        <v>89720.01999999999</v>
      </c>
      <c r="H125" s="29"/>
      <c r="I125" s="29"/>
      <c r="J125" s="29">
        <f t="shared" si="13"/>
        <v>120274</v>
      </c>
      <c r="K125" s="29">
        <f t="shared" si="14"/>
        <v>89720.01999999999</v>
      </c>
      <c r="L125" s="48"/>
      <c r="Q125" s="43"/>
    </row>
    <row r="126" spans="1:85" s="31" customFormat="1" ht="32.1" customHeight="1">
      <c r="A126" s="45">
        <v>106</v>
      </c>
      <c r="B126" s="45">
        <v>12</v>
      </c>
      <c r="C126" s="27" t="s">
        <v>102</v>
      </c>
      <c r="D126" s="27" t="s">
        <v>103</v>
      </c>
      <c r="E126" s="26">
        <v>1</v>
      </c>
      <c r="F126" s="29">
        <v>97010</v>
      </c>
      <c r="G126" s="29">
        <f t="shared" si="12"/>
        <v>72369.459999999992</v>
      </c>
      <c r="H126" s="29">
        <f>F126*50/100</f>
        <v>48505</v>
      </c>
      <c r="I126" s="29"/>
      <c r="J126" s="29">
        <f t="shared" si="13"/>
        <v>145515</v>
      </c>
      <c r="K126" s="29">
        <f t="shared" si="14"/>
        <v>108145.95000000001</v>
      </c>
      <c r="L126" s="48"/>
      <c r="Q126" s="43"/>
    </row>
    <row r="127" spans="1:85" s="31" customFormat="1" ht="32.1" customHeight="1">
      <c r="A127" s="45">
        <v>107</v>
      </c>
      <c r="B127" s="45">
        <v>13</v>
      </c>
      <c r="C127" s="86" t="s">
        <v>104</v>
      </c>
      <c r="D127" s="86" t="s">
        <v>105</v>
      </c>
      <c r="E127" s="87">
        <v>2</v>
      </c>
      <c r="F127" s="29">
        <v>68056</v>
      </c>
      <c r="G127" s="29">
        <f t="shared" si="12"/>
        <v>50769.775999999998</v>
      </c>
      <c r="H127" s="29"/>
      <c r="I127" s="29"/>
      <c r="J127" s="29">
        <f t="shared" si="13"/>
        <v>68056</v>
      </c>
      <c r="K127" s="29">
        <f t="shared" si="14"/>
        <v>50769.775999999998</v>
      </c>
      <c r="L127" s="48"/>
      <c r="Q127" s="43"/>
    </row>
    <row r="128" spans="1:85" s="31" customFormat="1" ht="32.1" customHeight="1">
      <c r="A128" s="45">
        <v>108</v>
      </c>
      <c r="B128" s="45">
        <v>14</v>
      </c>
      <c r="C128" s="86"/>
      <c r="D128" s="86"/>
      <c r="E128" s="87"/>
      <c r="F128" s="29">
        <v>68056</v>
      </c>
      <c r="G128" s="29">
        <f t="shared" si="12"/>
        <v>50769.775999999998</v>
      </c>
      <c r="H128" s="29"/>
      <c r="I128" s="29"/>
      <c r="J128" s="29">
        <f t="shared" si="13"/>
        <v>68056</v>
      </c>
      <c r="K128" s="29">
        <f t="shared" si="14"/>
        <v>50769.775999999998</v>
      </c>
      <c r="L128" s="48"/>
      <c r="Q128" s="43"/>
    </row>
    <row r="129" spans="1:85" s="31" customFormat="1" ht="32.1" customHeight="1">
      <c r="A129" s="45">
        <v>109</v>
      </c>
      <c r="B129" s="45">
        <v>15</v>
      </c>
      <c r="C129" s="27" t="s">
        <v>106</v>
      </c>
      <c r="D129" s="27" t="s">
        <v>107</v>
      </c>
      <c r="E129" s="26">
        <v>1</v>
      </c>
      <c r="F129" s="29">
        <v>140178</v>
      </c>
      <c r="G129" s="29">
        <f t="shared" si="12"/>
        <v>104249.94</v>
      </c>
      <c r="H129" s="29"/>
      <c r="I129" s="29"/>
      <c r="J129" s="29">
        <f t="shared" si="13"/>
        <v>140178</v>
      </c>
      <c r="K129" s="29">
        <f t="shared" si="14"/>
        <v>104249.94</v>
      </c>
      <c r="L129" s="48"/>
      <c r="Q129" s="43"/>
    </row>
    <row r="130" spans="1:85" s="31" customFormat="1" ht="32.1" customHeight="1">
      <c r="A130" s="45">
        <v>110</v>
      </c>
      <c r="B130" s="45">
        <v>16</v>
      </c>
      <c r="C130" s="27" t="s">
        <v>108</v>
      </c>
      <c r="D130" s="27" t="s">
        <v>109</v>
      </c>
      <c r="E130" s="26">
        <v>1</v>
      </c>
      <c r="F130" s="29">
        <v>100168</v>
      </c>
      <c r="G130" s="29">
        <f t="shared" si="12"/>
        <v>74725.328000000009</v>
      </c>
      <c r="H130" s="29"/>
      <c r="I130" s="29"/>
      <c r="J130" s="29">
        <f t="shared" si="13"/>
        <v>100168</v>
      </c>
      <c r="K130" s="29">
        <f t="shared" si="14"/>
        <v>74725.328000000009</v>
      </c>
      <c r="L130" s="48"/>
      <c r="Q130" s="43"/>
    </row>
    <row r="131" spans="1:85" s="31" customFormat="1" ht="32.1" customHeight="1">
      <c r="A131" s="45">
        <v>111</v>
      </c>
      <c r="B131" s="45">
        <v>17</v>
      </c>
      <c r="C131" s="27" t="s">
        <v>133</v>
      </c>
      <c r="D131" s="27" t="s">
        <v>124</v>
      </c>
      <c r="E131" s="26">
        <v>1</v>
      </c>
      <c r="F131" s="29">
        <v>72024</v>
      </c>
      <c r="G131" s="29">
        <f t="shared" si="12"/>
        <v>53729.903999999995</v>
      </c>
      <c r="H131" s="29"/>
      <c r="I131" s="29"/>
      <c r="J131" s="29">
        <f t="shared" si="13"/>
        <v>72024</v>
      </c>
      <c r="K131" s="29">
        <f t="shared" si="14"/>
        <v>53729.903999999995</v>
      </c>
      <c r="L131" s="48"/>
      <c r="Q131" s="43"/>
    </row>
    <row r="132" spans="1:85" s="31" customFormat="1" ht="32.1" customHeight="1">
      <c r="A132" s="45">
        <v>112</v>
      </c>
      <c r="B132" s="45">
        <v>18</v>
      </c>
      <c r="C132" s="86" t="s">
        <v>125</v>
      </c>
      <c r="D132" s="86" t="s">
        <v>126</v>
      </c>
      <c r="E132" s="87">
        <v>3</v>
      </c>
      <c r="F132" s="29">
        <v>67024</v>
      </c>
      <c r="G132" s="29">
        <f t="shared" si="12"/>
        <v>49999.903999999995</v>
      </c>
      <c r="H132" s="29"/>
      <c r="I132" s="29"/>
      <c r="J132" s="29">
        <f t="shared" si="13"/>
        <v>67024</v>
      </c>
      <c r="K132" s="29">
        <f t="shared" si="14"/>
        <v>49999.903999999995</v>
      </c>
      <c r="L132" s="48"/>
      <c r="Q132" s="43"/>
    </row>
    <row r="133" spans="1:85" s="31" customFormat="1" ht="32.1" customHeight="1">
      <c r="A133" s="45">
        <v>113</v>
      </c>
      <c r="B133" s="45">
        <v>19</v>
      </c>
      <c r="C133" s="86"/>
      <c r="D133" s="86"/>
      <c r="E133" s="87"/>
      <c r="F133" s="29">
        <v>67024</v>
      </c>
      <c r="G133" s="29">
        <f t="shared" si="12"/>
        <v>49999.903999999995</v>
      </c>
      <c r="H133" s="29"/>
      <c r="I133" s="29"/>
      <c r="J133" s="29">
        <f t="shared" si="13"/>
        <v>67024</v>
      </c>
      <c r="K133" s="29">
        <f t="shared" si="14"/>
        <v>49999.903999999995</v>
      </c>
      <c r="L133" s="48"/>
      <c r="Q133" s="43"/>
    </row>
    <row r="134" spans="1:85" s="31" customFormat="1" ht="32.1" customHeight="1">
      <c r="A134" s="45">
        <v>114</v>
      </c>
      <c r="B134" s="45">
        <v>20</v>
      </c>
      <c r="C134" s="86"/>
      <c r="D134" s="86"/>
      <c r="E134" s="87"/>
      <c r="F134" s="29">
        <v>67024</v>
      </c>
      <c r="G134" s="29">
        <f t="shared" si="12"/>
        <v>49999.903999999995</v>
      </c>
      <c r="H134" s="29"/>
      <c r="I134" s="29"/>
      <c r="J134" s="29">
        <f t="shared" si="13"/>
        <v>67024</v>
      </c>
      <c r="K134" s="29">
        <f t="shared" si="14"/>
        <v>49999.903999999995</v>
      </c>
      <c r="L134" s="48"/>
      <c r="Q134" s="43"/>
    </row>
    <row r="135" spans="1:85" s="31" customFormat="1" ht="32.1" customHeight="1">
      <c r="A135" s="45">
        <v>115</v>
      </c>
      <c r="B135" s="45">
        <v>21</v>
      </c>
      <c r="C135" s="86" t="s">
        <v>112</v>
      </c>
      <c r="D135" s="86" t="s">
        <v>127</v>
      </c>
      <c r="E135" s="87">
        <v>2</v>
      </c>
      <c r="F135" s="29">
        <v>78941</v>
      </c>
      <c r="G135" s="29">
        <f t="shared" si="12"/>
        <v>58889.985999999997</v>
      </c>
      <c r="H135" s="29">
        <f>F135*50/100</f>
        <v>39470.5</v>
      </c>
      <c r="I135" s="29"/>
      <c r="J135" s="29">
        <f t="shared" si="13"/>
        <v>118411.5</v>
      </c>
      <c r="K135" s="29">
        <f t="shared" si="14"/>
        <v>88334.978999999992</v>
      </c>
      <c r="L135" s="48"/>
      <c r="Q135" s="43"/>
    </row>
    <row r="136" spans="1:85" s="31" customFormat="1" ht="32.1" customHeight="1">
      <c r="A136" s="45">
        <v>116</v>
      </c>
      <c r="B136" s="45">
        <v>22</v>
      </c>
      <c r="C136" s="86"/>
      <c r="D136" s="86"/>
      <c r="E136" s="87"/>
      <c r="F136" s="29">
        <v>78941</v>
      </c>
      <c r="G136" s="29">
        <f t="shared" si="12"/>
        <v>58889.985999999997</v>
      </c>
      <c r="H136" s="29">
        <f>F136*50/100</f>
        <v>39470.5</v>
      </c>
      <c r="I136" s="29"/>
      <c r="J136" s="29">
        <f t="shared" si="13"/>
        <v>118411.5</v>
      </c>
      <c r="K136" s="29">
        <f t="shared" si="14"/>
        <v>88334.978999999992</v>
      </c>
      <c r="L136" s="48"/>
      <c r="Q136" s="43"/>
    </row>
    <row r="137" spans="1:85" s="31" customFormat="1" ht="32.1" customHeight="1">
      <c r="A137" s="45">
        <v>117</v>
      </c>
      <c r="B137" s="45">
        <v>23</v>
      </c>
      <c r="C137" s="27" t="s">
        <v>114</v>
      </c>
      <c r="D137" s="27" t="s">
        <v>115</v>
      </c>
      <c r="E137" s="26">
        <v>1</v>
      </c>
      <c r="F137" s="29">
        <v>67024</v>
      </c>
      <c r="G137" s="29">
        <f t="shared" si="12"/>
        <v>49999.903999999995</v>
      </c>
      <c r="H137" s="29">
        <f>F137*50/100</f>
        <v>33512</v>
      </c>
      <c r="I137" s="29"/>
      <c r="J137" s="29">
        <f t="shared" si="13"/>
        <v>100536</v>
      </c>
      <c r="K137" s="29">
        <f t="shared" si="14"/>
        <v>74999.856</v>
      </c>
      <c r="L137" s="48"/>
      <c r="Q137" s="43"/>
    </row>
    <row r="138" spans="1:85" s="31" customFormat="1" ht="32.1" customHeight="1">
      <c r="A138" s="45">
        <v>118</v>
      </c>
      <c r="B138" s="45">
        <v>24</v>
      </c>
      <c r="C138" s="27" t="s">
        <v>39</v>
      </c>
      <c r="D138" s="27" t="s">
        <v>40</v>
      </c>
      <c r="E138" s="26">
        <v>1</v>
      </c>
      <c r="F138" s="29">
        <v>67024</v>
      </c>
      <c r="G138" s="29">
        <f t="shared" si="12"/>
        <v>49999.903999999995</v>
      </c>
      <c r="H138" s="29"/>
      <c r="I138" s="29"/>
      <c r="J138" s="29">
        <f t="shared" si="13"/>
        <v>67024</v>
      </c>
      <c r="K138" s="29">
        <f t="shared" si="14"/>
        <v>49999.903999999995</v>
      </c>
      <c r="L138" s="48"/>
      <c r="Q138" s="43"/>
    </row>
    <row r="139" spans="1:85" s="31" customFormat="1" ht="32.1" customHeight="1">
      <c r="A139" s="45">
        <v>119</v>
      </c>
      <c r="B139" s="45">
        <v>25</v>
      </c>
      <c r="C139" s="27" t="s">
        <v>41</v>
      </c>
      <c r="D139" s="27" t="s">
        <v>42</v>
      </c>
      <c r="E139" s="26">
        <v>1</v>
      </c>
      <c r="F139" s="29">
        <v>67024</v>
      </c>
      <c r="G139" s="29">
        <f t="shared" si="12"/>
        <v>49999.903999999995</v>
      </c>
      <c r="H139" s="29"/>
      <c r="I139" s="29"/>
      <c r="J139" s="29">
        <f t="shared" si="13"/>
        <v>67024</v>
      </c>
      <c r="K139" s="29">
        <f t="shared" si="14"/>
        <v>49999.903999999995</v>
      </c>
      <c r="L139" s="48"/>
      <c r="Q139" s="43"/>
    </row>
    <row r="140" spans="1:85" s="49" customFormat="1" ht="32.1" customHeight="1">
      <c r="A140" s="94" t="s">
        <v>81</v>
      </c>
      <c r="B140" s="94"/>
      <c r="C140" s="94"/>
      <c r="D140" s="47" t="s">
        <v>82</v>
      </c>
      <c r="E140" s="54">
        <f>SUM(E115:E139)</f>
        <v>25</v>
      </c>
      <c r="F140" s="55">
        <f t="shared" ref="F140:K140" si="15">SUM(F115:F139)</f>
        <v>2477184</v>
      </c>
      <c r="G140" s="55">
        <f t="shared" si="15"/>
        <v>1843783.536000001</v>
      </c>
      <c r="H140" s="55">
        <f t="shared" si="15"/>
        <v>181065.2</v>
      </c>
      <c r="I140" s="55">
        <f t="shared" si="15"/>
        <v>0</v>
      </c>
      <c r="J140" s="55">
        <f t="shared" si="15"/>
        <v>2658249.2000000002</v>
      </c>
      <c r="K140" s="55">
        <f t="shared" si="15"/>
        <v>1978449.9352000009</v>
      </c>
      <c r="L140" s="48"/>
      <c r="M140" s="31"/>
      <c r="N140" s="31"/>
      <c r="O140" s="31"/>
      <c r="P140" s="31"/>
      <c r="Q140" s="43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</row>
    <row r="141" spans="1:85" s="56" customFormat="1" ht="32.1" customHeight="1">
      <c r="A141" s="93" t="s">
        <v>134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48"/>
      <c r="M141" s="40"/>
      <c r="N141" s="40"/>
      <c r="O141" s="40"/>
      <c r="P141" s="40"/>
      <c r="Q141" s="41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</row>
    <row r="142" spans="1:85" s="31" customFormat="1" ht="32.1" customHeight="1">
      <c r="A142" s="45">
        <v>120</v>
      </c>
      <c r="B142" s="45">
        <v>1</v>
      </c>
      <c r="C142" s="27" t="s">
        <v>84</v>
      </c>
      <c r="D142" s="27" t="s">
        <v>85</v>
      </c>
      <c r="E142" s="26">
        <v>1</v>
      </c>
      <c r="F142" s="29">
        <v>67024</v>
      </c>
      <c r="G142" s="29">
        <f t="shared" ref="G142:G159" si="16">+IF(F142&gt;120000,F142-F142*0.01-29280-(F142-120000)*0.26,F142-F142*0.01-F142*0.244)</f>
        <v>49999.903999999995</v>
      </c>
      <c r="H142" s="29">
        <f>F142*30/100</f>
        <v>20107.2</v>
      </c>
      <c r="I142" s="29"/>
      <c r="J142" s="29">
        <f t="shared" ref="J142:J159" si="17">F142+H142+I142</f>
        <v>87131.199999999997</v>
      </c>
      <c r="K142" s="29">
        <f t="shared" ref="K142:K159" si="18">+IF(J142&gt;120000,J142-J142*0.01-29280-(J142-120000)*0.26,J142-J142*0.01-J142*0.244)</f>
        <v>64999.875199999995</v>
      </c>
      <c r="L142" s="48"/>
      <c r="Q142" s="43"/>
    </row>
    <row r="143" spans="1:85" s="31" customFormat="1" ht="32.1" customHeight="1">
      <c r="A143" s="45">
        <v>121</v>
      </c>
      <c r="B143" s="45">
        <v>2</v>
      </c>
      <c r="C143" s="27" t="s">
        <v>86</v>
      </c>
      <c r="D143" s="27" t="s">
        <v>87</v>
      </c>
      <c r="E143" s="26">
        <v>1</v>
      </c>
      <c r="F143" s="29">
        <v>171753</v>
      </c>
      <c r="G143" s="29">
        <f t="shared" si="16"/>
        <v>127299.69</v>
      </c>
      <c r="H143" s="29"/>
      <c r="I143" s="29"/>
      <c r="J143" s="29">
        <f t="shared" si="17"/>
        <v>171753</v>
      </c>
      <c r="K143" s="29">
        <f t="shared" si="18"/>
        <v>127299.69</v>
      </c>
      <c r="L143" s="48"/>
      <c r="Q143" s="43"/>
    </row>
    <row r="144" spans="1:85" s="31" customFormat="1" ht="32.1" customHeight="1">
      <c r="A144" s="45">
        <v>122</v>
      </c>
      <c r="B144" s="45">
        <v>3</v>
      </c>
      <c r="C144" s="27" t="s">
        <v>90</v>
      </c>
      <c r="D144" s="27" t="s">
        <v>91</v>
      </c>
      <c r="E144" s="26">
        <v>1</v>
      </c>
      <c r="F144" s="29">
        <v>72024</v>
      </c>
      <c r="G144" s="29">
        <f t="shared" si="16"/>
        <v>53729.903999999995</v>
      </c>
      <c r="H144" s="29"/>
      <c r="I144" s="29"/>
      <c r="J144" s="29">
        <f t="shared" si="17"/>
        <v>72024</v>
      </c>
      <c r="K144" s="29">
        <f t="shared" si="18"/>
        <v>53729.903999999995</v>
      </c>
      <c r="L144" s="48"/>
      <c r="Q144" s="43"/>
    </row>
    <row r="145" spans="1:85" s="31" customFormat="1" ht="32.1" customHeight="1">
      <c r="A145" s="45">
        <v>123</v>
      </c>
      <c r="B145" s="45">
        <v>4</v>
      </c>
      <c r="C145" s="86" t="s">
        <v>135</v>
      </c>
      <c r="D145" s="86" t="s">
        <v>131</v>
      </c>
      <c r="E145" s="87">
        <v>2</v>
      </c>
      <c r="F145" s="29">
        <v>100536</v>
      </c>
      <c r="G145" s="29">
        <f t="shared" si="16"/>
        <v>74999.856</v>
      </c>
      <c r="H145" s="29"/>
      <c r="I145" s="29"/>
      <c r="J145" s="29">
        <f t="shared" si="17"/>
        <v>100536</v>
      </c>
      <c r="K145" s="29">
        <f t="shared" si="18"/>
        <v>74999.856</v>
      </c>
      <c r="L145" s="48"/>
      <c r="Q145" s="43"/>
    </row>
    <row r="146" spans="1:85" s="31" customFormat="1" ht="32.1" customHeight="1">
      <c r="A146" s="45">
        <v>124</v>
      </c>
      <c r="B146" s="45">
        <v>5</v>
      </c>
      <c r="C146" s="86"/>
      <c r="D146" s="86"/>
      <c r="E146" s="87"/>
      <c r="F146" s="29">
        <v>100536</v>
      </c>
      <c r="G146" s="29">
        <f t="shared" si="16"/>
        <v>74999.856</v>
      </c>
      <c r="H146" s="29"/>
      <c r="I146" s="29"/>
      <c r="J146" s="29">
        <f t="shared" si="17"/>
        <v>100536</v>
      </c>
      <c r="K146" s="29">
        <f t="shared" si="18"/>
        <v>74999.856</v>
      </c>
      <c r="L146" s="48"/>
      <c r="Q146" s="43"/>
    </row>
    <row r="147" spans="1:85" s="31" customFormat="1" ht="32.1" customHeight="1">
      <c r="A147" s="45">
        <v>125</v>
      </c>
      <c r="B147" s="45">
        <v>6</v>
      </c>
      <c r="C147" s="27" t="s">
        <v>98</v>
      </c>
      <c r="D147" s="27" t="s">
        <v>136</v>
      </c>
      <c r="E147" s="26">
        <v>1</v>
      </c>
      <c r="F147" s="29">
        <v>77024</v>
      </c>
      <c r="G147" s="29">
        <f t="shared" si="16"/>
        <v>57459.903999999995</v>
      </c>
      <c r="H147" s="29"/>
      <c r="I147" s="29"/>
      <c r="J147" s="29">
        <f t="shared" si="17"/>
        <v>77024</v>
      </c>
      <c r="K147" s="29">
        <f t="shared" si="18"/>
        <v>57459.903999999995</v>
      </c>
      <c r="L147" s="48"/>
      <c r="Q147" s="43"/>
    </row>
    <row r="148" spans="1:85" s="31" customFormat="1" ht="32.1" customHeight="1">
      <c r="A148" s="45">
        <v>126</v>
      </c>
      <c r="B148" s="45">
        <v>7</v>
      </c>
      <c r="C148" s="27" t="s">
        <v>100</v>
      </c>
      <c r="D148" s="27" t="s">
        <v>101</v>
      </c>
      <c r="E148" s="26">
        <v>1</v>
      </c>
      <c r="F148" s="29">
        <v>195452</v>
      </c>
      <c r="G148" s="29">
        <f t="shared" si="16"/>
        <v>144599.96000000002</v>
      </c>
      <c r="H148" s="29"/>
      <c r="I148" s="29"/>
      <c r="J148" s="29">
        <f t="shared" si="17"/>
        <v>195452</v>
      </c>
      <c r="K148" s="29">
        <f t="shared" si="18"/>
        <v>144599.96000000002</v>
      </c>
      <c r="L148" s="48"/>
      <c r="Q148" s="43"/>
    </row>
    <row r="149" spans="1:85" s="31" customFormat="1" ht="32.1" customHeight="1">
      <c r="A149" s="45">
        <v>127</v>
      </c>
      <c r="B149" s="45">
        <v>8</v>
      </c>
      <c r="C149" s="27" t="s">
        <v>102</v>
      </c>
      <c r="D149" s="27" t="s">
        <v>103</v>
      </c>
      <c r="E149" s="26">
        <v>1</v>
      </c>
      <c r="F149" s="29">
        <v>85429</v>
      </c>
      <c r="G149" s="29">
        <f t="shared" si="16"/>
        <v>63730.034000000007</v>
      </c>
      <c r="H149" s="29">
        <f>F149*50/100</f>
        <v>42714.5</v>
      </c>
      <c r="I149" s="29"/>
      <c r="J149" s="29">
        <f t="shared" si="17"/>
        <v>128143.5</v>
      </c>
      <c r="K149" s="29">
        <f t="shared" si="18"/>
        <v>95464.755000000005</v>
      </c>
      <c r="L149" s="48"/>
      <c r="Q149" s="43"/>
    </row>
    <row r="150" spans="1:85" s="31" customFormat="1" ht="32.1" customHeight="1">
      <c r="A150" s="45">
        <v>128</v>
      </c>
      <c r="B150" s="45">
        <v>9</v>
      </c>
      <c r="C150" s="86" t="s">
        <v>104</v>
      </c>
      <c r="D150" s="86" t="s">
        <v>105</v>
      </c>
      <c r="E150" s="95">
        <v>2</v>
      </c>
      <c r="F150" s="29">
        <v>78056</v>
      </c>
      <c r="G150" s="29">
        <f t="shared" si="16"/>
        <v>58229.775999999998</v>
      </c>
      <c r="H150" s="29"/>
      <c r="I150" s="29"/>
      <c r="J150" s="29">
        <f t="shared" si="17"/>
        <v>78056</v>
      </c>
      <c r="K150" s="29">
        <f t="shared" si="18"/>
        <v>58229.775999999998</v>
      </c>
      <c r="L150" s="48"/>
      <c r="Q150" s="43"/>
    </row>
    <row r="151" spans="1:85" s="31" customFormat="1" ht="32.1" customHeight="1">
      <c r="A151" s="45">
        <v>129</v>
      </c>
      <c r="B151" s="45">
        <v>10</v>
      </c>
      <c r="C151" s="86"/>
      <c r="D151" s="86"/>
      <c r="E151" s="95"/>
      <c r="F151" s="29">
        <v>78056</v>
      </c>
      <c r="G151" s="29">
        <f t="shared" si="16"/>
        <v>58229.775999999998</v>
      </c>
      <c r="H151" s="29"/>
      <c r="I151" s="29"/>
      <c r="J151" s="29">
        <f t="shared" si="17"/>
        <v>78056</v>
      </c>
      <c r="K151" s="29">
        <f t="shared" si="18"/>
        <v>58229.775999999998</v>
      </c>
      <c r="L151" s="48"/>
      <c r="Q151" s="43"/>
    </row>
    <row r="152" spans="1:85" s="31" customFormat="1" ht="32.1" customHeight="1">
      <c r="A152" s="45">
        <v>130</v>
      </c>
      <c r="B152" s="45">
        <v>11</v>
      </c>
      <c r="C152" s="27" t="s">
        <v>106</v>
      </c>
      <c r="D152" s="27" t="s">
        <v>107</v>
      </c>
      <c r="E152" s="26">
        <v>1</v>
      </c>
      <c r="F152" s="29">
        <v>156384</v>
      </c>
      <c r="G152" s="29">
        <f t="shared" si="16"/>
        <v>116080.32000000001</v>
      </c>
      <c r="H152" s="29"/>
      <c r="I152" s="29"/>
      <c r="J152" s="29">
        <f t="shared" si="17"/>
        <v>156384</v>
      </c>
      <c r="K152" s="29">
        <f t="shared" si="18"/>
        <v>116080.32000000001</v>
      </c>
      <c r="L152" s="48"/>
      <c r="Q152" s="43"/>
    </row>
    <row r="153" spans="1:85" s="31" customFormat="1" ht="32.1" customHeight="1">
      <c r="A153" s="45">
        <v>131</v>
      </c>
      <c r="B153" s="45">
        <v>12</v>
      </c>
      <c r="C153" s="86" t="s">
        <v>125</v>
      </c>
      <c r="D153" s="86" t="s">
        <v>137</v>
      </c>
      <c r="E153" s="95">
        <v>2</v>
      </c>
      <c r="F153" s="29">
        <v>67024</v>
      </c>
      <c r="G153" s="29">
        <f t="shared" si="16"/>
        <v>49999.903999999995</v>
      </c>
      <c r="H153" s="29"/>
      <c r="I153" s="29"/>
      <c r="J153" s="29">
        <f t="shared" si="17"/>
        <v>67024</v>
      </c>
      <c r="K153" s="29">
        <f t="shared" si="18"/>
        <v>49999.903999999995</v>
      </c>
      <c r="L153" s="48"/>
      <c r="Q153" s="43"/>
    </row>
    <row r="154" spans="1:85" s="31" customFormat="1" ht="32.1" customHeight="1">
      <c r="A154" s="45">
        <v>132</v>
      </c>
      <c r="B154" s="45">
        <v>13</v>
      </c>
      <c r="C154" s="86"/>
      <c r="D154" s="86"/>
      <c r="E154" s="95"/>
      <c r="F154" s="29">
        <v>67024</v>
      </c>
      <c r="G154" s="29">
        <f t="shared" si="16"/>
        <v>49999.903999999995</v>
      </c>
      <c r="H154" s="29"/>
      <c r="I154" s="29"/>
      <c r="J154" s="29">
        <f t="shared" si="17"/>
        <v>67024</v>
      </c>
      <c r="K154" s="29">
        <f t="shared" si="18"/>
        <v>49999.903999999995</v>
      </c>
      <c r="L154" s="48"/>
      <c r="Q154" s="43"/>
    </row>
    <row r="155" spans="1:85" s="31" customFormat="1" ht="32.1" customHeight="1">
      <c r="A155" s="45">
        <v>133</v>
      </c>
      <c r="B155" s="45">
        <v>14</v>
      </c>
      <c r="C155" s="86" t="s">
        <v>112</v>
      </c>
      <c r="D155" s="86" t="s">
        <v>127</v>
      </c>
      <c r="E155" s="87">
        <v>2</v>
      </c>
      <c r="F155" s="29">
        <v>72359</v>
      </c>
      <c r="G155" s="29">
        <f t="shared" si="16"/>
        <v>53979.813999999998</v>
      </c>
      <c r="H155" s="29">
        <f>F155*50/100</f>
        <v>36179.5</v>
      </c>
      <c r="I155" s="29"/>
      <c r="J155" s="29">
        <f t="shared" si="17"/>
        <v>108538.5</v>
      </c>
      <c r="K155" s="29">
        <f t="shared" si="18"/>
        <v>80969.721000000005</v>
      </c>
      <c r="L155" s="48"/>
      <c r="Q155" s="43"/>
    </row>
    <row r="156" spans="1:85" s="31" customFormat="1" ht="32.1" customHeight="1">
      <c r="A156" s="45">
        <v>134</v>
      </c>
      <c r="B156" s="45">
        <v>15</v>
      </c>
      <c r="C156" s="86"/>
      <c r="D156" s="86"/>
      <c r="E156" s="87"/>
      <c r="F156" s="29">
        <v>72359</v>
      </c>
      <c r="G156" s="29">
        <f t="shared" si="16"/>
        <v>53979.813999999998</v>
      </c>
      <c r="H156" s="29">
        <f>F156*50/100</f>
        <v>36179.5</v>
      </c>
      <c r="I156" s="29"/>
      <c r="J156" s="29">
        <f t="shared" si="17"/>
        <v>108538.5</v>
      </c>
      <c r="K156" s="29">
        <f t="shared" si="18"/>
        <v>80969.721000000005</v>
      </c>
      <c r="L156" s="48"/>
      <c r="Q156" s="43"/>
    </row>
    <row r="157" spans="1:85" s="31" customFormat="1" ht="32.1" customHeight="1">
      <c r="A157" s="45">
        <v>135</v>
      </c>
      <c r="B157" s="45">
        <v>16</v>
      </c>
      <c r="C157" s="27" t="s">
        <v>114</v>
      </c>
      <c r="D157" s="27" t="s">
        <v>115</v>
      </c>
      <c r="E157" s="26">
        <v>1</v>
      </c>
      <c r="F157" s="29">
        <v>72024</v>
      </c>
      <c r="G157" s="29">
        <f t="shared" si="16"/>
        <v>53729.903999999995</v>
      </c>
      <c r="H157" s="29">
        <f>F157*50/100</f>
        <v>36012</v>
      </c>
      <c r="I157" s="29"/>
      <c r="J157" s="29">
        <f t="shared" si="17"/>
        <v>108036</v>
      </c>
      <c r="K157" s="29">
        <f t="shared" si="18"/>
        <v>80594.856</v>
      </c>
      <c r="L157" s="48"/>
      <c r="Q157" s="43"/>
    </row>
    <row r="158" spans="1:85" s="31" customFormat="1" ht="32.1" customHeight="1">
      <c r="A158" s="45">
        <v>136</v>
      </c>
      <c r="B158" s="45">
        <v>17</v>
      </c>
      <c r="C158" s="27" t="s">
        <v>39</v>
      </c>
      <c r="D158" s="27" t="s">
        <v>40</v>
      </c>
      <c r="E158" s="26">
        <v>1</v>
      </c>
      <c r="F158" s="29">
        <v>67024</v>
      </c>
      <c r="G158" s="29">
        <f t="shared" si="16"/>
        <v>49999.903999999995</v>
      </c>
      <c r="H158" s="29"/>
      <c r="I158" s="29"/>
      <c r="J158" s="29">
        <f t="shared" si="17"/>
        <v>67024</v>
      </c>
      <c r="K158" s="29">
        <f t="shared" si="18"/>
        <v>49999.903999999995</v>
      </c>
      <c r="L158" s="48"/>
      <c r="Q158" s="43"/>
    </row>
    <row r="159" spans="1:85" s="31" customFormat="1" ht="32.1" customHeight="1">
      <c r="A159" s="45">
        <v>137</v>
      </c>
      <c r="B159" s="45">
        <v>18</v>
      </c>
      <c r="C159" s="27" t="s">
        <v>41</v>
      </c>
      <c r="D159" s="27" t="s">
        <v>42</v>
      </c>
      <c r="E159" s="26">
        <v>1</v>
      </c>
      <c r="F159" s="29">
        <v>67024</v>
      </c>
      <c r="G159" s="29">
        <f t="shared" si="16"/>
        <v>49999.903999999995</v>
      </c>
      <c r="H159" s="29"/>
      <c r="I159" s="29"/>
      <c r="J159" s="29">
        <f t="shared" si="17"/>
        <v>67024</v>
      </c>
      <c r="K159" s="29">
        <f t="shared" si="18"/>
        <v>49999.903999999995</v>
      </c>
      <c r="L159" s="48"/>
      <c r="Q159" s="43"/>
    </row>
    <row r="160" spans="1:85" s="49" customFormat="1" ht="32.1" customHeight="1">
      <c r="A160" s="94" t="s">
        <v>81</v>
      </c>
      <c r="B160" s="94"/>
      <c r="C160" s="94"/>
      <c r="D160" s="47" t="s">
        <v>82</v>
      </c>
      <c r="E160" s="54">
        <f>SUM(E142:E159)</f>
        <v>18</v>
      </c>
      <c r="F160" s="55">
        <f t="shared" ref="F160:K160" si="19">SUM(F142:F159)</f>
        <v>1667112</v>
      </c>
      <c r="G160" s="55">
        <f t="shared" si="19"/>
        <v>1241048.1280000003</v>
      </c>
      <c r="H160" s="55">
        <f t="shared" si="19"/>
        <v>171192.7</v>
      </c>
      <c r="I160" s="55">
        <f t="shared" si="19"/>
        <v>0</v>
      </c>
      <c r="J160" s="55">
        <f t="shared" si="19"/>
        <v>1838304.7</v>
      </c>
      <c r="K160" s="55">
        <f t="shared" si="19"/>
        <v>1368627.5861999998</v>
      </c>
      <c r="L160" s="48"/>
      <c r="M160" s="31"/>
      <c r="N160" s="31"/>
      <c r="O160" s="31"/>
      <c r="P160" s="31"/>
      <c r="Q160" s="43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</row>
    <row r="161" spans="1:85" s="56" customFormat="1" ht="32.1" customHeight="1">
      <c r="A161" s="93" t="s">
        <v>138</v>
      </c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48"/>
      <c r="M161" s="40"/>
      <c r="N161" s="40"/>
      <c r="O161" s="40"/>
      <c r="P161" s="40"/>
      <c r="Q161" s="41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</row>
    <row r="162" spans="1:85" s="31" customFormat="1" ht="32.1" customHeight="1">
      <c r="A162" s="45">
        <v>138</v>
      </c>
      <c r="B162" s="45">
        <v>1</v>
      </c>
      <c r="C162" s="27" t="s">
        <v>139</v>
      </c>
      <c r="D162" s="27" t="s">
        <v>140</v>
      </c>
      <c r="E162" s="26">
        <v>1</v>
      </c>
      <c r="F162" s="29">
        <v>225123</v>
      </c>
      <c r="G162" s="29">
        <f t="shared" ref="G162:G178" si="20">+IF(F162&gt;120000,F162-F162*0.01-29280-(F162-120000)*0.26,F162-F162*0.01-F162*0.244)</f>
        <v>166259.78999999998</v>
      </c>
      <c r="H162" s="29"/>
      <c r="I162" s="29"/>
      <c r="J162" s="29">
        <f t="shared" ref="J162:J178" si="21">F162+H162+I162</f>
        <v>225123</v>
      </c>
      <c r="K162" s="29">
        <f t="shared" ref="K162:K178" si="22">+IF(J162&gt;120000,J162-J162*0.01-29280-(J162-120000)*0.26,J162-J162*0.01-J162*0.244)</f>
        <v>166259.78999999998</v>
      </c>
      <c r="L162" s="48"/>
      <c r="Q162" s="43"/>
    </row>
    <row r="163" spans="1:85" s="31" customFormat="1" ht="32.1" customHeight="1">
      <c r="A163" s="45">
        <v>139</v>
      </c>
      <c r="B163" s="45">
        <v>2</v>
      </c>
      <c r="C163" s="27" t="s">
        <v>84</v>
      </c>
      <c r="D163" s="27" t="s">
        <v>85</v>
      </c>
      <c r="E163" s="26">
        <v>1</v>
      </c>
      <c r="F163" s="29">
        <v>67024</v>
      </c>
      <c r="G163" s="29">
        <f t="shared" si="20"/>
        <v>49999.903999999995</v>
      </c>
      <c r="H163" s="29">
        <f>F163*30/100</f>
        <v>20107.2</v>
      </c>
      <c r="I163" s="29"/>
      <c r="J163" s="29">
        <f t="shared" si="21"/>
        <v>87131.199999999997</v>
      </c>
      <c r="K163" s="29">
        <f t="shared" si="22"/>
        <v>64999.875199999995</v>
      </c>
      <c r="L163" s="48"/>
      <c r="Q163" s="43"/>
    </row>
    <row r="164" spans="1:85" s="31" customFormat="1" ht="32.1" customHeight="1">
      <c r="A164" s="45">
        <v>140</v>
      </c>
      <c r="B164" s="45">
        <v>3</v>
      </c>
      <c r="C164" s="27" t="s">
        <v>86</v>
      </c>
      <c r="D164" s="27" t="s">
        <v>87</v>
      </c>
      <c r="E164" s="26">
        <v>1</v>
      </c>
      <c r="F164" s="29">
        <v>130301</v>
      </c>
      <c r="G164" s="29">
        <f t="shared" si="20"/>
        <v>97039.73000000001</v>
      </c>
      <c r="H164" s="29"/>
      <c r="I164" s="29"/>
      <c r="J164" s="29">
        <f t="shared" si="21"/>
        <v>130301</v>
      </c>
      <c r="K164" s="29">
        <f t="shared" si="22"/>
        <v>97039.73000000001</v>
      </c>
      <c r="L164" s="48"/>
      <c r="Q164" s="43"/>
    </row>
    <row r="165" spans="1:85" s="31" customFormat="1" ht="32.1" customHeight="1">
      <c r="A165" s="45">
        <v>141</v>
      </c>
      <c r="B165" s="45">
        <v>4</v>
      </c>
      <c r="C165" s="27" t="s">
        <v>90</v>
      </c>
      <c r="D165" s="27" t="s">
        <v>91</v>
      </c>
      <c r="E165" s="26">
        <v>1</v>
      </c>
      <c r="F165" s="29">
        <v>67024</v>
      </c>
      <c r="G165" s="29">
        <f t="shared" si="20"/>
        <v>49999.903999999995</v>
      </c>
      <c r="H165" s="29"/>
      <c r="I165" s="29"/>
      <c r="J165" s="29">
        <f t="shared" si="21"/>
        <v>67024</v>
      </c>
      <c r="K165" s="29">
        <f t="shared" si="22"/>
        <v>49999.903999999995</v>
      </c>
      <c r="L165" s="48"/>
      <c r="Q165" s="43"/>
    </row>
    <row r="166" spans="1:85" s="31" customFormat="1" ht="32.1" customHeight="1">
      <c r="A166" s="45">
        <v>142</v>
      </c>
      <c r="B166" s="45">
        <v>5</v>
      </c>
      <c r="C166" s="27" t="s">
        <v>130</v>
      </c>
      <c r="D166" s="27" t="s">
        <v>131</v>
      </c>
      <c r="E166" s="26">
        <v>1</v>
      </c>
      <c r="F166" s="29">
        <v>100134</v>
      </c>
      <c r="G166" s="29">
        <f t="shared" si="20"/>
        <v>74699.964000000007</v>
      </c>
      <c r="H166" s="29"/>
      <c r="I166" s="29"/>
      <c r="J166" s="29">
        <f t="shared" si="21"/>
        <v>100134</v>
      </c>
      <c r="K166" s="29">
        <f t="shared" si="22"/>
        <v>74699.964000000007</v>
      </c>
      <c r="L166" s="48"/>
      <c r="Q166" s="43"/>
    </row>
    <row r="167" spans="1:85" s="31" customFormat="1" ht="32.1" customHeight="1">
      <c r="A167" s="45">
        <v>143</v>
      </c>
      <c r="B167" s="45">
        <v>6</v>
      </c>
      <c r="C167" s="27" t="s">
        <v>98</v>
      </c>
      <c r="D167" s="27" t="s">
        <v>99</v>
      </c>
      <c r="E167" s="26">
        <v>1</v>
      </c>
      <c r="F167" s="29">
        <v>70020</v>
      </c>
      <c r="G167" s="29">
        <f t="shared" si="20"/>
        <v>52234.92</v>
      </c>
      <c r="H167" s="29"/>
      <c r="I167" s="29"/>
      <c r="J167" s="29">
        <f t="shared" si="21"/>
        <v>70020</v>
      </c>
      <c r="K167" s="29">
        <f t="shared" si="22"/>
        <v>52234.92</v>
      </c>
      <c r="L167" s="48"/>
      <c r="Q167" s="43"/>
    </row>
    <row r="168" spans="1:85" s="31" customFormat="1" ht="32.1" customHeight="1">
      <c r="A168" s="45">
        <v>144</v>
      </c>
      <c r="B168" s="45">
        <v>7</v>
      </c>
      <c r="C168" s="27" t="s">
        <v>100</v>
      </c>
      <c r="D168" s="27" t="s">
        <v>101</v>
      </c>
      <c r="E168" s="26">
        <v>1</v>
      </c>
      <c r="F168" s="29">
        <v>130301</v>
      </c>
      <c r="G168" s="29">
        <f t="shared" si="20"/>
        <v>97039.73000000001</v>
      </c>
      <c r="H168" s="29"/>
      <c r="I168" s="29"/>
      <c r="J168" s="29">
        <f t="shared" si="21"/>
        <v>130301</v>
      </c>
      <c r="K168" s="29">
        <f t="shared" si="22"/>
        <v>97039.73000000001</v>
      </c>
      <c r="L168" s="48"/>
      <c r="Q168" s="43"/>
    </row>
    <row r="169" spans="1:85" s="31" customFormat="1" ht="32.1" customHeight="1">
      <c r="A169" s="45">
        <v>145</v>
      </c>
      <c r="B169" s="45">
        <v>8</v>
      </c>
      <c r="C169" s="27" t="s">
        <v>102</v>
      </c>
      <c r="D169" s="27" t="s">
        <v>103</v>
      </c>
      <c r="E169" s="26">
        <v>1</v>
      </c>
      <c r="F169" s="29">
        <v>97010</v>
      </c>
      <c r="G169" s="29">
        <f t="shared" si="20"/>
        <v>72369.459999999992</v>
      </c>
      <c r="H169" s="29">
        <f>F169*50/100</f>
        <v>48505</v>
      </c>
      <c r="I169" s="29"/>
      <c r="J169" s="29">
        <f t="shared" si="21"/>
        <v>145515</v>
      </c>
      <c r="K169" s="29">
        <f t="shared" si="22"/>
        <v>108145.95000000001</v>
      </c>
      <c r="L169" s="48"/>
      <c r="Q169" s="43"/>
    </row>
    <row r="170" spans="1:85" s="31" customFormat="1" ht="32.1" customHeight="1">
      <c r="A170" s="45">
        <v>146</v>
      </c>
      <c r="B170" s="45">
        <v>9</v>
      </c>
      <c r="C170" s="86" t="s">
        <v>104</v>
      </c>
      <c r="D170" s="86" t="s">
        <v>105</v>
      </c>
      <c r="E170" s="87">
        <v>2</v>
      </c>
      <c r="F170" s="29">
        <v>73056</v>
      </c>
      <c r="G170" s="29">
        <f t="shared" si="20"/>
        <v>54499.775999999998</v>
      </c>
      <c r="H170" s="29"/>
      <c r="I170" s="29"/>
      <c r="J170" s="29">
        <f t="shared" si="21"/>
        <v>73056</v>
      </c>
      <c r="K170" s="29">
        <f t="shared" si="22"/>
        <v>54499.775999999998</v>
      </c>
      <c r="L170" s="48"/>
      <c r="Q170" s="43"/>
    </row>
    <row r="171" spans="1:85" s="31" customFormat="1" ht="32.1" customHeight="1">
      <c r="A171" s="45">
        <v>147</v>
      </c>
      <c r="B171" s="45">
        <v>10</v>
      </c>
      <c r="C171" s="86"/>
      <c r="D171" s="86"/>
      <c r="E171" s="87"/>
      <c r="F171" s="29">
        <v>73056</v>
      </c>
      <c r="G171" s="29">
        <f t="shared" si="20"/>
        <v>54499.775999999998</v>
      </c>
      <c r="H171" s="29"/>
      <c r="I171" s="29"/>
      <c r="J171" s="29">
        <f t="shared" si="21"/>
        <v>73056</v>
      </c>
      <c r="K171" s="29">
        <f t="shared" si="22"/>
        <v>54499.775999999998</v>
      </c>
      <c r="L171" s="48"/>
      <c r="Q171" s="43"/>
    </row>
    <row r="172" spans="1:85" s="31" customFormat="1" ht="32.1" customHeight="1">
      <c r="A172" s="45">
        <v>148</v>
      </c>
      <c r="B172" s="45">
        <v>11</v>
      </c>
      <c r="C172" s="27" t="s">
        <v>106</v>
      </c>
      <c r="D172" s="27" t="s">
        <v>107</v>
      </c>
      <c r="E172" s="26">
        <v>1</v>
      </c>
      <c r="F172" s="29">
        <v>97011</v>
      </c>
      <c r="G172" s="29">
        <f t="shared" si="20"/>
        <v>72370.206000000006</v>
      </c>
      <c r="H172" s="29"/>
      <c r="I172" s="29"/>
      <c r="J172" s="29">
        <f t="shared" si="21"/>
        <v>97011</v>
      </c>
      <c r="K172" s="29">
        <f t="shared" si="22"/>
        <v>72370.206000000006</v>
      </c>
      <c r="L172" s="48"/>
      <c r="Q172" s="43"/>
    </row>
    <row r="173" spans="1:85" s="31" customFormat="1" ht="32.1" customHeight="1">
      <c r="A173" s="45">
        <v>149</v>
      </c>
      <c r="B173" s="45">
        <v>12</v>
      </c>
      <c r="C173" s="27" t="s">
        <v>125</v>
      </c>
      <c r="D173" s="27" t="s">
        <v>126</v>
      </c>
      <c r="E173" s="26">
        <v>1</v>
      </c>
      <c r="F173" s="29">
        <v>67024</v>
      </c>
      <c r="G173" s="29">
        <f t="shared" si="20"/>
        <v>49999.903999999995</v>
      </c>
      <c r="H173" s="29"/>
      <c r="I173" s="29"/>
      <c r="J173" s="29">
        <f t="shared" si="21"/>
        <v>67024</v>
      </c>
      <c r="K173" s="29">
        <f t="shared" si="22"/>
        <v>49999.903999999995</v>
      </c>
      <c r="L173" s="48"/>
      <c r="Q173" s="43"/>
    </row>
    <row r="174" spans="1:85" s="31" customFormat="1" ht="32.1" customHeight="1">
      <c r="A174" s="45">
        <v>150</v>
      </c>
      <c r="B174" s="45">
        <v>13</v>
      </c>
      <c r="C174" s="86" t="s">
        <v>112</v>
      </c>
      <c r="D174" s="86" t="s">
        <v>127</v>
      </c>
      <c r="E174" s="87">
        <v>2</v>
      </c>
      <c r="F174" s="29">
        <v>67359</v>
      </c>
      <c r="G174" s="29">
        <f t="shared" si="20"/>
        <v>50249.813999999998</v>
      </c>
      <c r="H174" s="29">
        <f>F174*50/100</f>
        <v>33679.5</v>
      </c>
      <c r="I174" s="29"/>
      <c r="J174" s="29">
        <f t="shared" si="21"/>
        <v>101038.5</v>
      </c>
      <c r="K174" s="29">
        <f t="shared" si="22"/>
        <v>75374.721000000005</v>
      </c>
      <c r="L174" s="48"/>
      <c r="Q174" s="43"/>
    </row>
    <row r="175" spans="1:85" s="31" customFormat="1" ht="32.1" customHeight="1">
      <c r="A175" s="45">
        <v>151</v>
      </c>
      <c r="B175" s="45">
        <v>14</v>
      </c>
      <c r="C175" s="86"/>
      <c r="D175" s="86"/>
      <c r="E175" s="87"/>
      <c r="F175" s="29">
        <v>67359</v>
      </c>
      <c r="G175" s="29">
        <f t="shared" si="20"/>
        <v>50249.813999999998</v>
      </c>
      <c r="H175" s="29">
        <f>F175*50/100</f>
        <v>33679.5</v>
      </c>
      <c r="I175" s="29"/>
      <c r="J175" s="29">
        <f t="shared" si="21"/>
        <v>101038.5</v>
      </c>
      <c r="K175" s="29">
        <f t="shared" si="22"/>
        <v>75374.721000000005</v>
      </c>
      <c r="L175" s="48"/>
      <c r="Q175" s="43"/>
    </row>
    <row r="176" spans="1:85" s="31" customFormat="1" ht="32.1" customHeight="1">
      <c r="A176" s="45">
        <v>152</v>
      </c>
      <c r="B176" s="45">
        <v>15</v>
      </c>
      <c r="C176" s="27" t="s">
        <v>114</v>
      </c>
      <c r="D176" s="27" t="s">
        <v>115</v>
      </c>
      <c r="E176" s="26">
        <v>1</v>
      </c>
      <c r="F176" s="29">
        <v>67024</v>
      </c>
      <c r="G176" s="29">
        <f t="shared" si="20"/>
        <v>49999.903999999995</v>
      </c>
      <c r="H176" s="29">
        <f>F176*50/100</f>
        <v>33512</v>
      </c>
      <c r="I176" s="29"/>
      <c r="J176" s="29">
        <f t="shared" si="21"/>
        <v>100536</v>
      </c>
      <c r="K176" s="29">
        <f t="shared" si="22"/>
        <v>74999.856</v>
      </c>
      <c r="L176" s="48"/>
      <c r="Q176" s="43"/>
    </row>
    <row r="177" spans="1:85" s="31" customFormat="1" ht="32.1" customHeight="1">
      <c r="A177" s="45">
        <v>153</v>
      </c>
      <c r="B177" s="45">
        <v>16</v>
      </c>
      <c r="C177" s="27" t="s">
        <v>39</v>
      </c>
      <c r="D177" s="27" t="s">
        <v>40</v>
      </c>
      <c r="E177" s="26">
        <v>1</v>
      </c>
      <c r="F177" s="29">
        <v>67024</v>
      </c>
      <c r="G177" s="29">
        <f t="shared" si="20"/>
        <v>49999.903999999995</v>
      </c>
      <c r="H177" s="29"/>
      <c r="I177" s="29"/>
      <c r="J177" s="29">
        <f t="shared" si="21"/>
        <v>67024</v>
      </c>
      <c r="K177" s="29">
        <f t="shared" si="22"/>
        <v>49999.903999999995</v>
      </c>
      <c r="L177" s="48"/>
      <c r="Q177" s="43"/>
    </row>
    <row r="178" spans="1:85" s="31" customFormat="1" ht="32.1" customHeight="1">
      <c r="A178" s="45">
        <v>154</v>
      </c>
      <c r="B178" s="45">
        <v>17</v>
      </c>
      <c r="C178" s="27" t="s">
        <v>41</v>
      </c>
      <c r="D178" s="27" t="s">
        <v>42</v>
      </c>
      <c r="E178" s="26">
        <v>1</v>
      </c>
      <c r="F178" s="29">
        <v>67024</v>
      </c>
      <c r="G178" s="29">
        <f t="shared" si="20"/>
        <v>49999.903999999995</v>
      </c>
      <c r="H178" s="29"/>
      <c r="I178" s="29"/>
      <c r="J178" s="29">
        <f t="shared" si="21"/>
        <v>67024</v>
      </c>
      <c r="K178" s="29">
        <f t="shared" si="22"/>
        <v>49999.903999999995</v>
      </c>
      <c r="L178" s="48"/>
      <c r="Q178" s="43"/>
    </row>
    <row r="179" spans="1:85" s="49" customFormat="1" ht="32.1" customHeight="1">
      <c r="A179" s="94" t="s">
        <v>81</v>
      </c>
      <c r="B179" s="94"/>
      <c r="C179" s="94"/>
      <c r="D179" s="47" t="s">
        <v>82</v>
      </c>
      <c r="E179" s="54">
        <f>SUM(E162:E178)</f>
        <v>17</v>
      </c>
      <c r="F179" s="55">
        <f t="shared" ref="F179:K179" si="23">SUM(F162:F178)</f>
        <v>1532874</v>
      </c>
      <c r="G179" s="55">
        <f t="shared" si="23"/>
        <v>1141512.4040000001</v>
      </c>
      <c r="H179" s="55">
        <f t="shared" si="23"/>
        <v>169483.2</v>
      </c>
      <c r="I179" s="55">
        <f t="shared" si="23"/>
        <v>0</v>
      </c>
      <c r="J179" s="55">
        <f t="shared" si="23"/>
        <v>1702357.2</v>
      </c>
      <c r="K179" s="55">
        <f t="shared" si="23"/>
        <v>1267538.6311999999</v>
      </c>
      <c r="L179" s="48"/>
      <c r="M179" s="31"/>
      <c r="N179" s="31"/>
      <c r="O179" s="31"/>
      <c r="P179" s="31"/>
      <c r="Q179" s="43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</row>
    <row r="180" spans="1:85" s="56" customFormat="1" ht="32.1" customHeight="1">
      <c r="A180" s="93" t="s">
        <v>141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48"/>
      <c r="M180" s="40"/>
      <c r="N180" s="40"/>
      <c r="O180" s="40"/>
      <c r="P180" s="40"/>
      <c r="Q180" s="41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</row>
    <row r="181" spans="1:85" s="31" customFormat="1" ht="32.1" customHeight="1">
      <c r="A181" s="45">
        <v>155</v>
      </c>
      <c r="B181" s="45">
        <v>1</v>
      </c>
      <c r="C181" s="27" t="s">
        <v>118</v>
      </c>
      <c r="D181" s="27" t="s">
        <v>142</v>
      </c>
      <c r="E181" s="26">
        <v>1</v>
      </c>
      <c r="F181" s="29">
        <v>294274</v>
      </c>
      <c r="G181" s="29">
        <f t="shared" ref="G181:G244" si="24">+IF(F181&gt;120000,F181-F181*0.01-29280-(F181-120000)*0.26,F181-F181*0.01-F181*0.244)</f>
        <v>216740.02000000002</v>
      </c>
      <c r="H181" s="29"/>
      <c r="I181" s="29"/>
      <c r="J181" s="29">
        <f t="shared" ref="J181:J244" si="25">F181+H181+I181</f>
        <v>294274</v>
      </c>
      <c r="K181" s="29">
        <f t="shared" ref="K181:K244" si="26">+IF(J181&gt;120000,J181-J181*0.01-29280-(J181-120000)*0.26,J181-J181*0.01-J181*0.244)</f>
        <v>216740.02000000002</v>
      </c>
      <c r="L181" s="48"/>
      <c r="Q181" s="43"/>
    </row>
    <row r="182" spans="1:85" s="31" customFormat="1" ht="32.1" customHeight="1">
      <c r="A182" s="45">
        <v>156</v>
      </c>
      <c r="B182" s="45">
        <v>2</v>
      </c>
      <c r="C182" s="27" t="s">
        <v>143</v>
      </c>
      <c r="D182" s="27" t="s">
        <v>144</v>
      </c>
      <c r="E182" s="26">
        <v>1</v>
      </c>
      <c r="F182" s="29">
        <v>121000</v>
      </c>
      <c r="G182" s="29">
        <f t="shared" si="24"/>
        <v>90250</v>
      </c>
      <c r="H182" s="29">
        <f>F182*30/100</f>
        <v>36300</v>
      </c>
      <c r="I182" s="29"/>
      <c r="J182" s="29">
        <f t="shared" si="25"/>
        <v>157300</v>
      </c>
      <c r="K182" s="29">
        <f t="shared" si="26"/>
        <v>116749</v>
      </c>
      <c r="L182" s="48"/>
      <c r="Q182" s="43"/>
    </row>
    <row r="183" spans="1:85" s="31" customFormat="1" ht="32.1" customHeight="1">
      <c r="A183" s="45">
        <v>157</v>
      </c>
      <c r="B183" s="45">
        <v>3</v>
      </c>
      <c r="C183" s="86" t="s">
        <v>84</v>
      </c>
      <c r="D183" s="86" t="s">
        <v>85</v>
      </c>
      <c r="E183" s="87">
        <v>2</v>
      </c>
      <c r="F183" s="29">
        <v>67024</v>
      </c>
      <c r="G183" s="29">
        <f t="shared" si="24"/>
        <v>49999.903999999995</v>
      </c>
      <c r="H183" s="29">
        <f>F183*30/100</f>
        <v>20107.2</v>
      </c>
      <c r="I183" s="29"/>
      <c r="J183" s="29">
        <f t="shared" si="25"/>
        <v>87131.199999999997</v>
      </c>
      <c r="K183" s="29">
        <f t="shared" si="26"/>
        <v>64999.875199999995</v>
      </c>
      <c r="L183" s="48"/>
      <c r="Q183" s="43"/>
    </row>
    <row r="184" spans="1:85" s="31" customFormat="1" ht="32.1" customHeight="1">
      <c r="A184" s="45">
        <v>158</v>
      </c>
      <c r="B184" s="45">
        <v>4</v>
      </c>
      <c r="C184" s="86"/>
      <c r="D184" s="86"/>
      <c r="E184" s="87"/>
      <c r="F184" s="29">
        <v>80764</v>
      </c>
      <c r="G184" s="29">
        <f t="shared" si="24"/>
        <v>60249.944000000003</v>
      </c>
      <c r="H184" s="29">
        <f>F184*30/100</f>
        <v>24229.200000000001</v>
      </c>
      <c r="I184" s="29"/>
      <c r="J184" s="29">
        <f t="shared" si="25"/>
        <v>104993.2</v>
      </c>
      <c r="K184" s="29">
        <f t="shared" si="26"/>
        <v>78324.927200000006</v>
      </c>
      <c r="L184" s="48"/>
      <c r="Q184" s="43"/>
    </row>
    <row r="185" spans="1:85" s="31" customFormat="1" ht="32.1" customHeight="1">
      <c r="A185" s="45">
        <v>159</v>
      </c>
      <c r="B185" s="45">
        <v>5</v>
      </c>
      <c r="C185" s="27" t="s">
        <v>145</v>
      </c>
      <c r="D185" s="27" t="s">
        <v>146</v>
      </c>
      <c r="E185" s="26">
        <v>1</v>
      </c>
      <c r="F185" s="29">
        <v>67359</v>
      </c>
      <c r="G185" s="29">
        <f t="shared" si="24"/>
        <v>50249.813999999998</v>
      </c>
      <c r="H185" s="29">
        <f>F185*30/100</f>
        <v>20207.7</v>
      </c>
      <c r="I185" s="29"/>
      <c r="J185" s="29">
        <f t="shared" si="25"/>
        <v>87566.7</v>
      </c>
      <c r="K185" s="29">
        <f t="shared" si="26"/>
        <v>65324.758199999997</v>
      </c>
      <c r="L185" s="48"/>
      <c r="Q185" s="43"/>
    </row>
    <row r="186" spans="1:85" s="31" customFormat="1" ht="32.1" customHeight="1">
      <c r="A186" s="45">
        <v>160</v>
      </c>
      <c r="B186" s="45">
        <v>6</v>
      </c>
      <c r="C186" s="27" t="s">
        <v>147</v>
      </c>
      <c r="D186" s="27" t="s">
        <v>148</v>
      </c>
      <c r="E186" s="26">
        <v>1</v>
      </c>
      <c r="F186" s="29">
        <v>73847</v>
      </c>
      <c r="G186" s="29">
        <f t="shared" si="24"/>
        <v>55089.862000000001</v>
      </c>
      <c r="H186" s="29"/>
      <c r="I186" s="29"/>
      <c r="J186" s="29">
        <f t="shared" si="25"/>
        <v>73847</v>
      </c>
      <c r="K186" s="29">
        <f t="shared" si="26"/>
        <v>55089.862000000001</v>
      </c>
      <c r="L186" s="48"/>
      <c r="Q186" s="43"/>
    </row>
    <row r="187" spans="1:85" s="31" customFormat="1" ht="32.1" customHeight="1">
      <c r="A187" s="45">
        <v>161</v>
      </c>
      <c r="B187" s="45">
        <v>7</v>
      </c>
      <c r="C187" s="27" t="s">
        <v>86</v>
      </c>
      <c r="D187" s="27" t="s">
        <v>87</v>
      </c>
      <c r="E187" s="26">
        <v>1</v>
      </c>
      <c r="F187" s="29">
        <v>192439</v>
      </c>
      <c r="G187" s="29">
        <f t="shared" si="24"/>
        <v>142400.46999999997</v>
      </c>
      <c r="H187" s="29"/>
      <c r="I187" s="29"/>
      <c r="J187" s="29">
        <f t="shared" si="25"/>
        <v>192439</v>
      </c>
      <c r="K187" s="29">
        <f t="shared" si="26"/>
        <v>142400.46999999997</v>
      </c>
      <c r="L187" s="48"/>
      <c r="Q187" s="43"/>
    </row>
    <row r="188" spans="1:85" s="31" customFormat="1" ht="32.1" customHeight="1">
      <c r="A188" s="45">
        <v>162</v>
      </c>
      <c r="B188" s="45">
        <v>8</v>
      </c>
      <c r="C188" s="58" t="s">
        <v>88</v>
      </c>
      <c r="D188" s="46" t="s">
        <v>149</v>
      </c>
      <c r="E188" s="26">
        <v>1</v>
      </c>
      <c r="F188" s="29">
        <v>130877</v>
      </c>
      <c r="G188" s="29">
        <f t="shared" si="24"/>
        <v>97460.209999999992</v>
      </c>
      <c r="H188" s="29"/>
      <c r="I188" s="29"/>
      <c r="J188" s="29">
        <f t="shared" si="25"/>
        <v>130877</v>
      </c>
      <c r="K188" s="29">
        <f t="shared" si="26"/>
        <v>97460.209999999992</v>
      </c>
      <c r="L188" s="48"/>
      <c r="Q188" s="43"/>
    </row>
    <row r="189" spans="1:85" s="31" customFormat="1" ht="32.1" customHeight="1">
      <c r="A189" s="45">
        <v>163</v>
      </c>
      <c r="B189" s="45">
        <v>9</v>
      </c>
      <c r="C189" s="27" t="s">
        <v>90</v>
      </c>
      <c r="D189" s="27" t="s">
        <v>91</v>
      </c>
      <c r="E189" s="26">
        <v>1</v>
      </c>
      <c r="F189" s="29">
        <v>77024</v>
      </c>
      <c r="G189" s="29">
        <f t="shared" si="24"/>
        <v>57459.903999999995</v>
      </c>
      <c r="H189" s="29"/>
      <c r="I189" s="29"/>
      <c r="J189" s="29">
        <f t="shared" si="25"/>
        <v>77024</v>
      </c>
      <c r="K189" s="29">
        <f t="shared" si="26"/>
        <v>57459.903999999995</v>
      </c>
      <c r="L189" s="48"/>
      <c r="Q189" s="43"/>
    </row>
    <row r="190" spans="1:85" s="31" customFormat="1" ht="32.1" customHeight="1">
      <c r="A190" s="45">
        <v>164</v>
      </c>
      <c r="B190" s="45">
        <v>10</v>
      </c>
      <c r="C190" s="86" t="s">
        <v>92</v>
      </c>
      <c r="D190" s="86" t="s">
        <v>93</v>
      </c>
      <c r="E190" s="87">
        <v>2</v>
      </c>
      <c r="F190" s="29">
        <v>100027</v>
      </c>
      <c r="G190" s="29">
        <f t="shared" si="24"/>
        <v>74620.141999999993</v>
      </c>
      <c r="H190" s="29"/>
      <c r="I190" s="29"/>
      <c r="J190" s="29">
        <f t="shared" si="25"/>
        <v>100027</v>
      </c>
      <c r="K190" s="29">
        <f t="shared" si="26"/>
        <v>74620.141999999993</v>
      </c>
      <c r="L190" s="48"/>
      <c r="Q190" s="43"/>
    </row>
    <row r="191" spans="1:85" s="31" customFormat="1" ht="32.1" customHeight="1">
      <c r="A191" s="45">
        <v>165</v>
      </c>
      <c r="B191" s="45">
        <v>11</v>
      </c>
      <c r="C191" s="86"/>
      <c r="D191" s="86"/>
      <c r="E191" s="87"/>
      <c r="F191" s="29">
        <v>100027</v>
      </c>
      <c r="G191" s="29">
        <f t="shared" si="24"/>
        <v>74620.141999999993</v>
      </c>
      <c r="H191" s="29"/>
      <c r="I191" s="29"/>
      <c r="J191" s="29">
        <f t="shared" si="25"/>
        <v>100027</v>
      </c>
      <c r="K191" s="29">
        <f t="shared" si="26"/>
        <v>74620.141999999993</v>
      </c>
      <c r="L191" s="48"/>
      <c r="Q191" s="43"/>
    </row>
    <row r="192" spans="1:85" s="31" customFormat="1" ht="32.1" customHeight="1">
      <c r="A192" s="45">
        <v>166</v>
      </c>
      <c r="B192" s="45">
        <v>12</v>
      </c>
      <c r="C192" s="27" t="s">
        <v>94</v>
      </c>
      <c r="D192" s="27" t="s">
        <v>95</v>
      </c>
      <c r="E192" s="26">
        <v>1</v>
      </c>
      <c r="F192" s="29">
        <v>120014</v>
      </c>
      <c r="G192" s="29">
        <f t="shared" si="24"/>
        <v>89530.22</v>
      </c>
      <c r="H192" s="29"/>
      <c r="I192" s="29"/>
      <c r="J192" s="29">
        <f t="shared" si="25"/>
        <v>120014</v>
      </c>
      <c r="K192" s="29">
        <f t="shared" si="26"/>
        <v>89530.22</v>
      </c>
      <c r="L192" s="48"/>
      <c r="Q192" s="43"/>
    </row>
    <row r="193" spans="1:17" s="31" customFormat="1" ht="32.1" customHeight="1">
      <c r="A193" s="45">
        <v>167</v>
      </c>
      <c r="B193" s="45">
        <v>13</v>
      </c>
      <c r="C193" s="86" t="s">
        <v>150</v>
      </c>
      <c r="D193" s="86" t="s">
        <v>151</v>
      </c>
      <c r="E193" s="87">
        <v>10</v>
      </c>
      <c r="F193" s="29">
        <v>100536</v>
      </c>
      <c r="G193" s="29">
        <f t="shared" si="24"/>
        <v>74999.856</v>
      </c>
      <c r="H193" s="29"/>
      <c r="I193" s="29"/>
      <c r="J193" s="29">
        <f t="shared" si="25"/>
        <v>100536</v>
      </c>
      <c r="K193" s="29">
        <f t="shared" si="26"/>
        <v>74999.856</v>
      </c>
      <c r="L193" s="48"/>
      <c r="Q193" s="43"/>
    </row>
    <row r="194" spans="1:17" s="31" customFormat="1" ht="32.1" customHeight="1">
      <c r="A194" s="45">
        <v>168</v>
      </c>
      <c r="B194" s="45">
        <v>14</v>
      </c>
      <c r="C194" s="86"/>
      <c r="D194" s="86"/>
      <c r="E194" s="87"/>
      <c r="F194" s="29">
        <v>100536</v>
      </c>
      <c r="G194" s="29">
        <f t="shared" si="24"/>
        <v>74999.856</v>
      </c>
      <c r="H194" s="29"/>
      <c r="I194" s="29"/>
      <c r="J194" s="29">
        <f t="shared" si="25"/>
        <v>100536</v>
      </c>
      <c r="K194" s="29">
        <f t="shared" si="26"/>
        <v>74999.856</v>
      </c>
      <c r="L194" s="48"/>
      <c r="Q194" s="43"/>
    </row>
    <row r="195" spans="1:17" s="31" customFormat="1" ht="32.1" customHeight="1">
      <c r="A195" s="45">
        <v>169</v>
      </c>
      <c r="B195" s="45">
        <v>15</v>
      </c>
      <c r="C195" s="86"/>
      <c r="D195" s="86"/>
      <c r="E195" s="87"/>
      <c r="F195" s="29">
        <v>100536</v>
      </c>
      <c r="G195" s="29">
        <f t="shared" si="24"/>
        <v>74999.856</v>
      </c>
      <c r="H195" s="29"/>
      <c r="I195" s="29"/>
      <c r="J195" s="29">
        <f t="shared" si="25"/>
        <v>100536</v>
      </c>
      <c r="K195" s="29">
        <f t="shared" si="26"/>
        <v>74999.856</v>
      </c>
      <c r="L195" s="48"/>
      <c r="Q195" s="43"/>
    </row>
    <row r="196" spans="1:17" s="31" customFormat="1" ht="32.1" customHeight="1">
      <c r="A196" s="45">
        <v>170</v>
      </c>
      <c r="B196" s="45">
        <v>16</v>
      </c>
      <c r="C196" s="86"/>
      <c r="D196" s="86"/>
      <c r="E196" s="87"/>
      <c r="F196" s="29">
        <v>100536</v>
      </c>
      <c r="G196" s="29">
        <f t="shared" si="24"/>
        <v>74999.856</v>
      </c>
      <c r="H196" s="29"/>
      <c r="I196" s="29"/>
      <c r="J196" s="29">
        <f t="shared" si="25"/>
        <v>100536</v>
      </c>
      <c r="K196" s="29">
        <f t="shared" si="26"/>
        <v>74999.856</v>
      </c>
      <c r="L196" s="48"/>
      <c r="Q196" s="43"/>
    </row>
    <row r="197" spans="1:17" s="31" customFormat="1" ht="32.1" customHeight="1">
      <c r="A197" s="45">
        <v>171</v>
      </c>
      <c r="B197" s="45">
        <v>17</v>
      </c>
      <c r="C197" s="86"/>
      <c r="D197" s="86"/>
      <c r="E197" s="87"/>
      <c r="F197" s="29">
        <v>100536</v>
      </c>
      <c r="G197" s="29">
        <f t="shared" si="24"/>
        <v>74999.856</v>
      </c>
      <c r="H197" s="29"/>
      <c r="I197" s="29"/>
      <c r="J197" s="29">
        <f t="shared" si="25"/>
        <v>100536</v>
      </c>
      <c r="K197" s="29">
        <f t="shared" si="26"/>
        <v>74999.856</v>
      </c>
      <c r="L197" s="48"/>
      <c r="Q197" s="43"/>
    </row>
    <row r="198" spans="1:17" s="31" customFormat="1" ht="32.1" customHeight="1">
      <c r="A198" s="45">
        <v>172</v>
      </c>
      <c r="B198" s="45">
        <v>18</v>
      </c>
      <c r="C198" s="86"/>
      <c r="D198" s="86"/>
      <c r="E198" s="87"/>
      <c r="F198" s="29">
        <v>100536</v>
      </c>
      <c r="G198" s="29">
        <f t="shared" si="24"/>
        <v>74999.856</v>
      </c>
      <c r="H198" s="29"/>
      <c r="I198" s="29"/>
      <c r="J198" s="29">
        <f t="shared" si="25"/>
        <v>100536</v>
      </c>
      <c r="K198" s="29">
        <f t="shared" si="26"/>
        <v>74999.856</v>
      </c>
      <c r="L198" s="48"/>
      <c r="Q198" s="43"/>
    </row>
    <row r="199" spans="1:17" s="31" customFormat="1" ht="32.1" customHeight="1">
      <c r="A199" s="45">
        <v>173</v>
      </c>
      <c r="B199" s="45">
        <v>19</v>
      </c>
      <c r="C199" s="86"/>
      <c r="D199" s="86"/>
      <c r="E199" s="87"/>
      <c r="F199" s="29">
        <v>100536</v>
      </c>
      <c r="G199" s="29">
        <f t="shared" si="24"/>
        <v>74999.856</v>
      </c>
      <c r="H199" s="29"/>
      <c r="I199" s="29"/>
      <c r="J199" s="29">
        <f t="shared" si="25"/>
        <v>100536</v>
      </c>
      <c r="K199" s="29">
        <f t="shared" si="26"/>
        <v>74999.856</v>
      </c>
      <c r="L199" s="48"/>
      <c r="Q199" s="43"/>
    </row>
    <row r="200" spans="1:17" s="31" customFormat="1" ht="32.1" customHeight="1">
      <c r="A200" s="45">
        <v>174</v>
      </c>
      <c r="B200" s="45">
        <v>20</v>
      </c>
      <c r="C200" s="86"/>
      <c r="D200" s="86"/>
      <c r="E200" s="87"/>
      <c r="F200" s="29">
        <v>100536</v>
      </c>
      <c r="G200" s="29">
        <f t="shared" si="24"/>
        <v>74999.856</v>
      </c>
      <c r="H200" s="29"/>
      <c r="I200" s="29"/>
      <c r="J200" s="29">
        <f t="shared" si="25"/>
        <v>100536</v>
      </c>
      <c r="K200" s="29">
        <f t="shared" si="26"/>
        <v>74999.856</v>
      </c>
      <c r="L200" s="48"/>
      <c r="Q200" s="43"/>
    </row>
    <row r="201" spans="1:17" s="31" customFormat="1" ht="32.1" customHeight="1">
      <c r="A201" s="45">
        <v>175</v>
      </c>
      <c r="B201" s="45">
        <v>21</v>
      </c>
      <c r="C201" s="86"/>
      <c r="D201" s="86"/>
      <c r="E201" s="87"/>
      <c r="F201" s="29">
        <v>100536</v>
      </c>
      <c r="G201" s="29">
        <f t="shared" si="24"/>
        <v>74999.856</v>
      </c>
      <c r="H201" s="29"/>
      <c r="I201" s="29"/>
      <c r="J201" s="29">
        <f t="shared" si="25"/>
        <v>100536</v>
      </c>
      <c r="K201" s="29">
        <f t="shared" si="26"/>
        <v>74999.856</v>
      </c>
      <c r="L201" s="48"/>
      <c r="Q201" s="43"/>
    </row>
    <row r="202" spans="1:17" s="31" customFormat="1" ht="32.1" customHeight="1">
      <c r="A202" s="45">
        <v>176</v>
      </c>
      <c r="B202" s="45">
        <v>22</v>
      </c>
      <c r="C202" s="86"/>
      <c r="D202" s="86"/>
      <c r="E202" s="87"/>
      <c r="F202" s="29">
        <v>100536</v>
      </c>
      <c r="G202" s="29">
        <f t="shared" si="24"/>
        <v>74999.856</v>
      </c>
      <c r="H202" s="29"/>
      <c r="I202" s="29"/>
      <c r="J202" s="29">
        <f t="shared" si="25"/>
        <v>100536</v>
      </c>
      <c r="K202" s="29">
        <f t="shared" si="26"/>
        <v>74999.856</v>
      </c>
      <c r="L202" s="48"/>
      <c r="Q202" s="43"/>
    </row>
    <row r="203" spans="1:17" s="31" customFormat="1" ht="32.1" customHeight="1">
      <c r="A203" s="45">
        <v>177</v>
      </c>
      <c r="B203" s="45">
        <v>23</v>
      </c>
      <c r="C203" s="86" t="s">
        <v>98</v>
      </c>
      <c r="D203" s="86" t="s">
        <v>136</v>
      </c>
      <c r="E203" s="87">
        <v>2</v>
      </c>
      <c r="F203" s="29">
        <v>67359</v>
      </c>
      <c r="G203" s="29">
        <f t="shared" si="24"/>
        <v>50249.813999999998</v>
      </c>
      <c r="H203" s="29"/>
      <c r="I203" s="29"/>
      <c r="J203" s="29">
        <f t="shared" si="25"/>
        <v>67359</v>
      </c>
      <c r="K203" s="29">
        <f t="shared" si="26"/>
        <v>50249.813999999998</v>
      </c>
      <c r="L203" s="48"/>
      <c r="Q203" s="43"/>
    </row>
    <row r="204" spans="1:17" s="31" customFormat="1" ht="32.1" customHeight="1">
      <c r="A204" s="45">
        <v>178</v>
      </c>
      <c r="B204" s="45">
        <v>24</v>
      </c>
      <c r="C204" s="86"/>
      <c r="D204" s="86"/>
      <c r="E204" s="87"/>
      <c r="F204" s="29">
        <v>67359</v>
      </c>
      <c r="G204" s="29">
        <f t="shared" si="24"/>
        <v>50249.813999999998</v>
      </c>
      <c r="H204" s="29"/>
      <c r="I204" s="29"/>
      <c r="J204" s="29">
        <f t="shared" si="25"/>
        <v>67359</v>
      </c>
      <c r="K204" s="29">
        <f t="shared" si="26"/>
        <v>50249.813999999998</v>
      </c>
      <c r="L204" s="48"/>
      <c r="Q204" s="43"/>
    </row>
    <row r="205" spans="1:17" s="31" customFormat="1" ht="32.1" customHeight="1">
      <c r="A205" s="45">
        <v>179</v>
      </c>
      <c r="B205" s="45">
        <v>25</v>
      </c>
      <c r="C205" s="27" t="s">
        <v>100</v>
      </c>
      <c r="D205" s="27" t="s">
        <v>101</v>
      </c>
      <c r="E205" s="26">
        <v>1</v>
      </c>
      <c r="F205" s="29">
        <v>190137</v>
      </c>
      <c r="G205" s="29">
        <f t="shared" si="24"/>
        <v>140720.01</v>
      </c>
      <c r="H205" s="29"/>
      <c r="I205" s="29"/>
      <c r="J205" s="29">
        <f t="shared" si="25"/>
        <v>190137</v>
      </c>
      <c r="K205" s="29">
        <f t="shared" si="26"/>
        <v>140720.01</v>
      </c>
      <c r="L205" s="48"/>
      <c r="Q205" s="43"/>
    </row>
    <row r="206" spans="1:17" s="31" customFormat="1" ht="32.1" customHeight="1">
      <c r="A206" s="45">
        <v>180</v>
      </c>
      <c r="B206" s="45">
        <v>26</v>
      </c>
      <c r="C206" s="86" t="s">
        <v>152</v>
      </c>
      <c r="D206" s="96" t="s">
        <v>122</v>
      </c>
      <c r="E206" s="87">
        <v>2</v>
      </c>
      <c r="F206" s="29">
        <v>150835</v>
      </c>
      <c r="G206" s="29">
        <f t="shared" si="24"/>
        <v>112029.54999999999</v>
      </c>
      <c r="H206" s="29"/>
      <c r="I206" s="29"/>
      <c r="J206" s="29">
        <f t="shared" si="25"/>
        <v>150835</v>
      </c>
      <c r="K206" s="29">
        <f t="shared" si="26"/>
        <v>112029.54999999999</v>
      </c>
      <c r="L206" s="48"/>
      <c r="Q206" s="43"/>
    </row>
    <row r="207" spans="1:17" s="31" customFormat="1" ht="32.1" customHeight="1">
      <c r="A207" s="45">
        <v>181</v>
      </c>
      <c r="B207" s="45">
        <v>27</v>
      </c>
      <c r="C207" s="86"/>
      <c r="D207" s="96"/>
      <c r="E207" s="87"/>
      <c r="F207" s="29">
        <v>150835</v>
      </c>
      <c r="G207" s="29">
        <f t="shared" si="24"/>
        <v>112029.54999999999</v>
      </c>
      <c r="H207" s="29"/>
      <c r="I207" s="29"/>
      <c r="J207" s="29">
        <f t="shared" si="25"/>
        <v>150835</v>
      </c>
      <c r="K207" s="29">
        <f t="shared" si="26"/>
        <v>112029.54999999999</v>
      </c>
      <c r="L207" s="48"/>
      <c r="Q207" s="43"/>
    </row>
    <row r="208" spans="1:17" s="31" customFormat="1" ht="32.1" customHeight="1">
      <c r="A208" s="45">
        <v>182</v>
      </c>
      <c r="B208" s="45">
        <v>28</v>
      </c>
      <c r="C208" s="86" t="s">
        <v>102</v>
      </c>
      <c r="D208" s="86" t="s">
        <v>103</v>
      </c>
      <c r="E208" s="87">
        <v>2</v>
      </c>
      <c r="F208" s="29">
        <v>102801</v>
      </c>
      <c r="G208" s="29">
        <f t="shared" si="24"/>
        <v>76689.546000000002</v>
      </c>
      <c r="H208" s="29">
        <f>F208*50/100</f>
        <v>51400.5</v>
      </c>
      <c r="I208" s="29"/>
      <c r="J208" s="29">
        <f t="shared" si="25"/>
        <v>154201.5</v>
      </c>
      <c r="K208" s="29">
        <f t="shared" si="26"/>
        <v>114487.09499999999</v>
      </c>
      <c r="L208" s="48"/>
      <c r="Q208" s="43"/>
    </row>
    <row r="209" spans="1:17" s="31" customFormat="1" ht="32.1" customHeight="1">
      <c r="A209" s="45">
        <v>183</v>
      </c>
      <c r="B209" s="45">
        <v>29</v>
      </c>
      <c r="C209" s="86"/>
      <c r="D209" s="86"/>
      <c r="E209" s="87"/>
      <c r="F209" s="29">
        <v>97010</v>
      </c>
      <c r="G209" s="29">
        <f t="shared" si="24"/>
        <v>72369.459999999992</v>
      </c>
      <c r="H209" s="29">
        <f>F209*50/100</f>
        <v>48505</v>
      </c>
      <c r="I209" s="29"/>
      <c r="J209" s="29">
        <f t="shared" si="25"/>
        <v>145515</v>
      </c>
      <c r="K209" s="29">
        <f t="shared" si="26"/>
        <v>108145.95000000001</v>
      </c>
      <c r="L209" s="48"/>
      <c r="Q209" s="43"/>
    </row>
    <row r="210" spans="1:17" s="31" customFormat="1" ht="32.1" customHeight="1">
      <c r="A210" s="45">
        <v>184</v>
      </c>
      <c r="B210" s="45">
        <v>30</v>
      </c>
      <c r="C210" s="27" t="s">
        <v>153</v>
      </c>
      <c r="D210" s="27" t="s">
        <v>154</v>
      </c>
      <c r="E210" s="26">
        <v>1</v>
      </c>
      <c r="F210" s="29">
        <v>67024</v>
      </c>
      <c r="G210" s="29">
        <f t="shared" si="24"/>
        <v>49999.903999999995</v>
      </c>
      <c r="H210" s="29"/>
      <c r="I210" s="29"/>
      <c r="J210" s="29">
        <f t="shared" si="25"/>
        <v>67024</v>
      </c>
      <c r="K210" s="29">
        <f t="shared" si="26"/>
        <v>49999.903999999995</v>
      </c>
      <c r="L210" s="48"/>
      <c r="Q210" s="43"/>
    </row>
    <row r="211" spans="1:17" s="31" customFormat="1" ht="32.1" customHeight="1">
      <c r="A211" s="45">
        <v>185</v>
      </c>
      <c r="B211" s="45">
        <v>31</v>
      </c>
      <c r="C211" s="86" t="s">
        <v>104</v>
      </c>
      <c r="D211" s="86" t="s">
        <v>105</v>
      </c>
      <c r="E211" s="87">
        <v>5</v>
      </c>
      <c r="F211" s="29">
        <v>83063</v>
      </c>
      <c r="G211" s="29">
        <f t="shared" si="24"/>
        <v>61964.997999999992</v>
      </c>
      <c r="H211" s="29"/>
      <c r="I211" s="29"/>
      <c r="J211" s="29">
        <f t="shared" si="25"/>
        <v>83063</v>
      </c>
      <c r="K211" s="29">
        <f t="shared" si="26"/>
        <v>61964.997999999992</v>
      </c>
      <c r="L211" s="48"/>
      <c r="Q211" s="43"/>
    </row>
    <row r="212" spans="1:17" s="31" customFormat="1" ht="32.1" customHeight="1">
      <c r="A212" s="45">
        <v>186</v>
      </c>
      <c r="B212" s="45">
        <v>32</v>
      </c>
      <c r="C212" s="86"/>
      <c r="D212" s="86"/>
      <c r="E212" s="87"/>
      <c r="F212" s="29">
        <v>83063</v>
      </c>
      <c r="G212" s="29">
        <f t="shared" si="24"/>
        <v>61964.997999999992</v>
      </c>
      <c r="H212" s="29"/>
      <c r="I212" s="29"/>
      <c r="J212" s="29">
        <f t="shared" si="25"/>
        <v>83063</v>
      </c>
      <c r="K212" s="29">
        <f t="shared" si="26"/>
        <v>61964.997999999992</v>
      </c>
      <c r="L212" s="48"/>
      <c r="Q212" s="43"/>
    </row>
    <row r="213" spans="1:17" s="31" customFormat="1" ht="32.1" customHeight="1">
      <c r="A213" s="45">
        <v>187</v>
      </c>
      <c r="B213" s="45">
        <v>33</v>
      </c>
      <c r="C213" s="86"/>
      <c r="D213" s="86"/>
      <c r="E213" s="87"/>
      <c r="F213" s="29">
        <v>83063</v>
      </c>
      <c r="G213" s="29">
        <f t="shared" si="24"/>
        <v>61964.997999999992</v>
      </c>
      <c r="H213" s="29"/>
      <c r="I213" s="29"/>
      <c r="J213" s="29">
        <f t="shared" si="25"/>
        <v>83063</v>
      </c>
      <c r="K213" s="29">
        <f t="shared" si="26"/>
        <v>61964.997999999992</v>
      </c>
      <c r="L213" s="48"/>
      <c r="Q213" s="43"/>
    </row>
    <row r="214" spans="1:17" s="31" customFormat="1" ht="32.1" customHeight="1">
      <c r="A214" s="45">
        <v>188</v>
      </c>
      <c r="B214" s="45">
        <v>34</v>
      </c>
      <c r="C214" s="86"/>
      <c r="D214" s="86"/>
      <c r="E214" s="87"/>
      <c r="F214" s="29">
        <v>83063</v>
      </c>
      <c r="G214" s="29">
        <f t="shared" si="24"/>
        <v>61964.997999999992</v>
      </c>
      <c r="H214" s="29"/>
      <c r="I214" s="29"/>
      <c r="J214" s="29">
        <f t="shared" si="25"/>
        <v>83063</v>
      </c>
      <c r="K214" s="29">
        <f t="shared" si="26"/>
        <v>61964.997999999992</v>
      </c>
      <c r="L214" s="48"/>
      <c r="Q214" s="43"/>
    </row>
    <row r="215" spans="1:17" s="31" customFormat="1" ht="32.1" customHeight="1">
      <c r="A215" s="45">
        <v>189</v>
      </c>
      <c r="B215" s="45">
        <v>35</v>
      </c>
      <c r="C215" s="86"/>
      <c r="D215" s="86"/>
      <c r="E215" s="87"/>
      <c r="F215" s="29">
        <v>78056</v>
      </c>
      <c r="G215" s="29">
        <f t="shared" si="24"/>
        <v>58229.775999999998</v>
      </c>
      <c r="H215" s="29"/>
      <c r="I215" s="29"/>
      <c r="J215" s="29">
        <f t="shared" si="25"/>
        <v>78056</v>
      </c>
      <c r="K215" s="29">
        <f t="shared" si="26"/>
        <v>58229.775999999998</v>
      </c>
      <c r="L215" s="48"/>
      <c r="Q215" s="43"/>
    </row>
    <row r="216" spans="1:17" s="31" customFormat="1" ht="32.1" customHeight="1">
      <c r="A216" s="45">
        <v>190</v>
      </c>
      <c r="B216" s="45">
        <v>36</v>
      </c>
      <c r="C216" s="86" t="s">
        <v>106</v>
      </c>
      <c r="D216" s="86" t="s">
        <v>107</v>
      </c>
      <c r="E216" s="87">
        <v>2</v>
      </c>
      <c r="F216" s="29">
        <v>175452</v>
      </c>
      <c r="G216" s="29">
        <f t="shared" si="24"/>
        <v>129999.96</v>
      </c>
      <c r="H216" s="29"/>
      <c r="I216" s="29"/>
      <c r="J216" s="29">
        <f t="shared" si="25"/>
        <v>175452</v>
      </c>
      <c r="K216" s="29">
        <f t="shared" si="26"/>
        <v>129999.96</v>
      </c>
      <c r="L216" s="48"/>
      <c r="Q216" s="43"/>
    </row>
    <row r="217" spans="1:17" s="31" customFormat="1" ht="32.1" customHeight="1">
      <c r="A217" s="45">
        <v>191</v>
      </c>
      <c r="B217" s="45">
        <v>37</v>
      </c>
      <c r="C217" s="86"/>
      <c r="D217" s="86"/>
      <c r="E217" s="87"/>
      <c r="F217" s="29">
        <v>189151</v>
      </c>
      <c r="G217" s="29">
        <f t="shared" si="24"/>
        <v>140000.22999999998</v>
      </c>
      <c r="H217" s="29"/>
      <c r="I217" s="29"/>
      <c r="J217" s="29">
        <f t="shared" si="25"/>
        <v>189151</v>
      </c>
      <c r="K217" s="29">
        <f t="shared" si="26"/>
        <v>140000.22999999998</v>
      </c>
      <c r="L217" s="48"/>
      <c r="Q217" s="43"/>
    </row>
    <row r="218" spans="1:17" s="31" customFormat="1" ht="32.1" customHeight="1">
      <c r="A218" s="45">
        <v>192</v>
      </c>
      <c r="B218" s="45">
        <v>38</v>
      </c>
      <c r="C218" s="27" t="s">
        <v>108</v>
      </c>
      <c r="D218" s="27" t="s">
        <v>109</v>
      </c>
      <c r="E218" s="26">
        <v>1</v>
      </c>
      <c r="F218" s="29">
        <v>80750</v>
      </c>
      <c r="G218" s="29">
        <f t="shared" si="24"/>
        <v>60239.5</v>
      </c>
      <c r="H218" s="29"/>
      <c r="I218" s="29"/>
      <c r="J218" s="29">
        <f t="shared" si="25"/>
        <v>80750</v>
      </c>
      <c r="K218" s="29">
        <f t="shared" si="26"/>
        <v>60239.5</v>
      </c>
      <c r="L218" s="48"/>
      <c r="Q218" s="43"/>
    </row>
    <row r="219" spans="1:17" s="31" customFormat="1" ht="32.1" customHeight="1">
      <c r="A219" s="45">
        <v>193</v>
      </c>
      <c r="B219" s="45">
        <v>39</v>
      </c>
      <c r="C219" s="86" t="s">
        <v>155</v>
      </c>
      <c r="D219" s="86" t="s">
        <v>124</v>
      </c>
      <c r="E219" s="87">
        <v>9</v>
      </c>
      <c r="F219" s="29">
        <v>67024</v>
      </c>
      <c r="G219" s="29">
        <f t="shared" si="24"/>
        <v>49999.903999999995</v>
      </c>
      <c r="H219" s="29"/>
      <c r="I219" s="29"/>
      <c r="J219" s="29">
        <f t="shared" si="25"/>
        <v>67024</v>
      </c>
      <c r="K219" s="29">
        <f t="shared" si="26"/>
        <v>49999.903999999995</v>
      </c>
      <c r="L219" s="48"/>
      <c r="Q219" s="43"/>
    </row>
    <row r="220" spans="1:17" s="31" customFormat="1" ht="32.1" customHeight="1">
      <c r="A220" s="45">
        <v>194</v>
      </c>
      <c r="B220" s="45">
        <v>40</v>
      </c>
      <c r="C220" s="86"/>
      <c r="D220" s="86"/>
      <c r="E220" s="87"/>
      <c r="F220" s="29">
        <v>67024</v>
      </c>
      <c r="G220" s="29">
        <f t="shared" si="24"/>
        <v>49999.903999999995</v>
      </c>
      <c r="H220" s="29"/>
      <c r="I220" s="29"/>
      <c r="J220" s="29">
        <f t="shared" si="25"/>
        <v>67024</v>
      </c>
      <c r="K220" s="29">
        <f t="shared" si="26"/>
        <v>49999.903999999995</v>
      </c>
      <c r="L220" s="48"/>
      <c r="Q220" s="43"/>
    </row>
    <row r="221" spans="1:17" s="31" customFormat="1" ht="32.1" customHeight="1">
      <c r="A221" s="45">
        <v>195</v>
      </c>
      <c r="B221" s="45">
        <v>41</v>
      </c>
      <c r="C221" s="86"/>
      <c r="D221" s="86"/>
      <c r="E221" s="87"/>
      <c r="F221" s="29">
        <v>67024</v>
      </c>
      <c r="G221" s="29">
        <f t="shared" si="24"/>
        <v>49999.903999999995</v>
      </c>
      <c r="H221" s="29"/>
      <c r="I221" s="29"/>
      <c r="J221" s="29">
        <f t="shared" si="25"/>
        <v>67024</v>
      </c>
      <c r="K221" s="29">
        <f t="shared" si="26"/>
        <v>49999.903999999995</v>
      </c>
      <c r="L221" s="48"/>
      <c r="Q221" s="43"/>
    </row>
    <row r="222" spans="1:17" s="31" customFormat="1" ht="32.1" customHeight="1">
      <c r="A222" s="45">
        <v>196</v>
      </c>
      <c r="B222" s="45">
        <v>42</v>
      </c>
      <c r="C222" s="86"/>
      <c r="D222" s="86"/>
      <c r="E222" s="87"/>
      <c r="F222" s="29">
        <v>67024</v>
      </c>
      <c r="G222" s="29">
        <f t="shared" si="24"/>
        <v>49999.903999999995</v>
      </c>
      <c r="H222" s="29"/>
      <c r="I222" s="29"/>
      <c r="J222" s="29">
        <f t="shared" si="25"/>
        <v>67024</v>
      </c>
      <c r="K222" s="29">
        <f t="shared" si="26"/>
        <v>49999.903999999995</v>
      </c>
      <c r="L222" s="48"/>
      <c r="Q222" s="43"/>
    </row>
    <row r="223" spans="1:17" s="31" customFormat="1" ht="32.1" customHeight="1">
      <c r="A223" s="45">
        <v>197</v>
      </c>
      <c r="B223" s="45">
        <v>43</v>
      </c>
      <c r="C223" s="86"/>
      <c r="D223" s="86"/>
      <c r="E223" s="87"/>
      <c r="F223" s="29">
        <v>67024</v>
      </c>
      <c r="G223" s="29">
        <f t="shared" si="24"/>
        <v>49999.903999999995</v>
      </c>
      <c r="H223" s="29"/>
      <c r="I223" s="29"/>
      <c r="J223" s="29">
        <f t="shared" si="25"/>
        <v>67024</v>
      </c>
      <c r="K223" s="29">
        <f t="shared" si="26"/>
        <v>49999.903999999995</v>
      </c>
      <c r="L223" s="48"/>
      <c r="Q223" s="43"/>
    </row>
    <row r="224" spans="1:17" s="31" customFormat="1" ht="32.1" customHeight="1">
      <c r="A224" s="45">
        <v>198</v>
      </c>
      <c r="B224" s="45">
        <v>44</v>
      </c>
      <c r="C224" s="86"/>
      <c r="D224" s="86"/>
      <c r="E224" s="87"/>
      <c r="F224" s="29">
        <v>67024</v>
      </c>
      <c r="G224" s="29">
        <f t="shared" si="24"/>
        <v>49999.903999999995</v>
      </c>
      <c r="H224" s="29"/>
      <c r="I224" s="29"/>
      <c r="J224" s="29">
        <f t="shared" si="25"/>
        <v>67024</v>
      </c>
      <c r="K224" s="29">
        <f t="shared" si="26"/>
        <v>49999.903999999995</v>
      </c>
      <c r="L224" s="48"/>
      <c r="Q224" s="43"/>
    </row>
    <row r="225" spans="1:17" s="31" customFormat="1" ht="32.1" customHeight="1">
      <c r="A225" s="45">
        <v>199</v>
      </c>
      <c r="B225" s="45">
        <v>45</v>
      </c>
      <c r="C225" s="86"/>
      <c r="D225" s="86"/>
      <c r="E225" s="87"/>
      <c r="F225" s="29">
        <v>67024</v>
      </c>
      <c r="G225" s="29">
        <f t="shared" si="24"/>
        <v>49999.903999999995</v>
      </c>
      <c r="H225" s="29"/>
      <c r="I225" s="29"/>
      <c r="J225" s="29">
        <f t="shared" si="25"/>
        <v>67024</v>
      </c>
      <c r="K225" s="29">
        <f t="shared" si="26"/>
        <v>49999.903999999995</v>
      </c>
      <c r="L225" s="48"/>
      <c r="Q225" s="43"/>
    </row>
    <row r="226" spans="1:17" s="31" customFormat="1" ht="32.1" customHeight="1">
      <c r="A226" s="45">
        <v>200</v>
      </c>
      <c r="B226" s="45">
        <v>46</v>
      </c>
      <c r="C226" s="86"/>
      <c r="D226" s="86"/>
      <c r="E226" s="87"/>
      <c r="F226" s="29">
        <v>67024</v>
      </c>
      <c r="G226" s="29">
        <f t="shared" si="24"/>
        <v>49999.903999999995</v>
      </c>
      <c r="H226" s="29"/>
      <c r="I226" s="29"/>
      <c r="J226" s="29">
        <f t="shared" si="25"/>
        <v>67024</v>
      </c>
      <c r="K226" s="29">
        <f t="shared" si="26"/>
        <v>49999.903999999995</v>
      </c>
      <c r="L226" s="48"/>
      <c r="Q226" s="43"/>
    </row>
    <row r="227" spans="1:17" s="31" customFormat="1" ht="32.1" customHeight="1">
      <c r="A227" s="45">
        <v>201</v>
      </c>
      <c r="B227" s="45">
        <v>47</v>
      </c>
      <c r="C227" s="86"/>
      <c r="D227" s="86"/>
      <c r="E227" s="87"/>
      <c r="F227" s="29">
        <v>67024</v>
      </c>
      <c r="G227" s="29">
        <f t="shared" si="24"/>
        <v>49999.903999999995</v>
      </c>
      <c r="H227" s="29"/>
      <c r="I227" s="29"/>
      <c r="J227" s="29">
        <f t="shared" si="25"/>
        <v>67024</v>
      </c>
      <c r="K227" s="29">
        <f t="shared" si="26"/>
        <v>49999.903999999995</v>
      </c>
      <c r="L227" s="48"/>
      <c r="Q227" s="43"/>
    </row>
    <row r="228" spans="1:17" s="31" customFormat="1" ht="32.1" customHeight="1">
      <c r="A228" s="45">
        <v>202</v>
      </c>
      <c r="B228" s="45">
        <v>48</v>
      </c>
      <c r="C228" s="86" t="s">
        <v>112</v>
      </c>
      <c r="D228" s="86" t="s">
        <v>127</v>
      </c>
      <c r="E228" s="87">
        <v>4</v>
      </c>
      <c r="F228" s="29">
        <v>90429</v>
      </c>
      <c r="G228" s="29">
        <f t="shared" si="24"/>
        <v>67460.034000000014</v>
      </c>
      <c r="H228" s="29">
        <f t="shared" ref="H228:H233" si="27">F228*50/100</f>
        <v>45214.5</v>
      </c>
      <c r="I228" s="29"/>
      <c r="J228" s="29">
        <f t="shared" si="25"/>
        <v>135643.5</v>
      </c>
      <c r="K228" s="29">
        <f t="shared" si="26"/>
        <v>100939.755</v>
      </c>
      <c r="L228" s="48"/>
      <c r="Q228" s="43"/>
    </row>
    <row r="229" spans="1:17" s="31" customFormat="1" ht="32.1" customHeight="1">
      <c r="A229" s="45">
        <v>203</v>
      </c>
      <c r="B229" s="45">
        <v>49</v>
      </c>
      <c r="C229" s="86"/>
      <c r="D229" s="86"/>
      <c r="E229" s="87"/>
      <c r="F229" s="29">
        <v>90429</v>
      </c>
      <c r="G229" s="29">
        <f t="shared" si="24"/>
        <v>67460.034000000014</v>
      </c>
      <c r="H229" s="29">
        <f t="shared" si="27"/>
        <v>45214.5</v>
      </c>
      <c r="I229" s="29"/>
      <c r="J229" s="29">
        <f t="shared" si="25"/>
        <v>135643.5</v>
      </c>
      <c r="K229" s="29">
        <f t="shared" si="26"/>
        <v>100939.755</v>
      </c>
      <c r="L229" s="48"/>
      <c r="Q229" s="43"/>
    </row>
    <row r="230" spans="1:17" s="31" customFormat="1" ht="32.1" customHeight="1">
      <c r="A230" s="45">
        <v>204</v>
      </c>
      <c r="B230" s="45">
        <v>50</v>
      </c>
      <c r="C230" s="86"/>
      <c r="D230" s="86"/>
      <c r="E230" s="87"/>
      <c r="F230" s="29">
        <v>90429</v>
      </c>
      <c r="G230" s="29">
        <f t="shared" si="24"/>
        <v>67460.034000000014</v>
      </c>
      <c r="H230" s="29">
        <f t="shared" si="27"/>
        <v>45214.5</v>
      </c>
      <c r="I230" s="29"/>
      <c r="J230" s="29">
        <f t="shared" si="25"/>
        <v>135643.5</v>
      </c>
      <c r="K230" s="29">
        <f t="shared" si="26"/>
        <v>100939.755</v>
      </c>
      <c r="L230" s="48"/>
      <c r="Q230" s="43"/>
    </row>
    <row r="231" spans="1:17" s="31" customFormat="1" ht="32.1" customHeight="1">
      <c r="A231" s="45">
        <v>205</v>
      </c>
      <c r="B231" s="45">
        <v>51</v>
      </c>
      <c r="C231" s="86"/>
      <c r="D231" s="86"/>
      <c r="E231" s="87"/>
      <c r="F231" s="29">
        <v>90429</v>
      </c>
      <c r="G231" s="29">
        <f t="shared" si="24"/>
        <v>67460.034000000014</v>
      </c>
      <c r="H231" s="29">
        <f t="shared" si="27"/>
        <v>45214.5</v>
      </c>
      <c r="I231" s="29"/>
      <c r="J231" s="29">
        <f t="shared" si="25"/>
        <v>135643.5</v>
      </c>
      <c r="K231" s="29">
        <f t="shared" si="26"/>
        <v>100939.755</v>
      </c>
      <c r="L231" s="48"/>
      <c r="Q231" s="43"/>
    </row>
    <row r="232" spans="1:17" s="31" customFormat="1" ht="32.1" customHeight="1">
      <c r="A232" s="45">
        <v>206</v>
      </c>
      <c r="B232" s="45">
        <v>52</v>
      </c>
      <c r="C232" s="86" t="s">
        <v>114</v>
      </c>
      <c r="D232" s="86" t="s">
        <v>115</v>
      </c>
      <c r="E232" s="87">
        <v>2</v>
      </c>
      <c r="F232" s="29">
        <v>74356</v>
      </c>
      <c r="G232" s="29">
        <f t="shared" si="24"/>
        <v>55469.576000000001</v>
      </c>
      <c r="H232" s="29">
        <f t="shared" si="27"/>
        <v>37178</v>
      </c>
      <c r="I232" s="29"/>
      <c r="J232" s="29">
        <f t="shared" si="25"/>
        <v>111534</v>
      </c>
      <c r="K232" s="29">
        <f t="shared" si="26"/>
        <v>83204.364000000001</v>
      </c>
      <c r="L232" s="48"/>
      <c r="Q232" s="43"/>
    </row>
    <row r="233" spans="1:17" s="31" customFormat="1" ht="32.1" customHeight="1">
      <c r="A233" s="45">
        <v>207</v>
      </c>
      <c r="B233" s="45">
        <v>53</v>
      </c>
      <c r="C233" s="86"/>
      <c r="D233" s="86"/>
      <c r="E233" s="87"/>
      <c r="F233" s="29">
        <v>74356</v>
      </c>
      <c r="G233" s="29">
        <f t="shared" si="24"/>
        <v>55469.576000000001</v>
      </c>
      <c r="H233" s="29">
        <f t="shared" si="27"/>
        <v>37178</v>
      </c>
      <c r="I233" s="29"/>
      <c r="J233" s="29">
        <f t="shared" si="25"/>
        <v>111534</v>
      </c>
      <c r="K233" s="29">
        <f t="shared" si="26"/>
        <v>83204.364000000001</v>
      </c>
      <c r="L233" s="48"/>
      <c r="Q233" s="43"/>
    </row>
    <row r="234" spans="1:17" s="31" customFormat="1" ht="32.1" customHeight="1">
      <c r="A234" s="45">
        <v>208</v>
      </c>
      <c r="B234" s="45">
        <v>54</v>
      </c>
      <c r="C234" s="86" t="s">
        <v>39</v>
      </c>
      <c r="D234" s="86" t="s">
        <v>40</v>
      </c>
      <c r="E234" s="87">
        <v>2</v>
      </c>
      <c r="F234" s="29">
        <v>67024</v>
      </c>
      <c r="G234" s="29">
        <f t="shared" si="24"/>
        <v>49999.903999999995</v>
      </c>
      <c r="H234" s="29"/>
      <c r="I234" s="29"/>
      <c r="J234" s="29">
        <f t="shared" si="25"/>
        <v>67024</v>
      </c>
      <c r="K234" s="29">
        <f t="shared" si="26"/>
        <v>49999.903999999995</v>
      </c>
      <c r="L234" s="48"/>
      <c r="Q234" s="43"/>
    </row>
    <row r="235" spans="1:17" s="31" customFormat="1" ht="32.1" customHeight="1">
      <c r="A235" s="45">
        <v>209</v>
      </c>
      <c r="B235" s="45">
        <v>55</v>
      </c>
      <c r="C235" s="86"/>
      <c r="D235" s="86"/>
      <c r="E235" s="87"/>
      <c r="F235" s="29">
        <v>67024</v>
      </c>
      <c r="G235" s="29">
        <f t="shared" si="24"/>
        <v>49999.903999999995</v>
      </c>
      <c r="H235" s="29"/>
      <c r="I235" s="29"/>
      <c r="J235" s="29">
        <f t="shared" si="25"/>
        <v>67024</v>
      </c>
      <c r="K235" s="29">
        <f t="shared" si="26"/>
        <v>49999.903999999995</v>
      </c>
      <c r="L235" s="48"/>
      <c r="Q235" s="43"/>
    </row>
    <row r="236" spans="1:17" s="31" customFormat="1" ht="32.1" customHeight="1">
      <c r="A236" s="45">
        <v>210</v>
      </c>
      <c r="B236" s="45">
        <v>56</v>
      </c>
      <c r="C236" s="27" t="s">
        <v>41</v>
      </c>
      <c r="D236" s="27" t="s">
        <v>40</v>
      </c>
      <c r="E236" s="26">
        <v>1</v>
      </c>
      <c r="F236" s="29">
        <v>67024</v>
      </c>
      <c r="G236" s="29">
        <f t="shared" si="24"/>
        <v>49999.903999999995</v>
      </c>
      <c r="H236" s="29"/>
      <c r="I236" s="29"/>
      <c r="J236" s="29">
        <f t="shared" si="25"/>
        <v>67024</v>
      </c>
      <c r="K236" s="29">
        <f t="shared" si="26"/>
        <v>49999.903999999995</v>
      </c>
      <c r="L236" s="48"/>
      <c r="Q236" s="43"/>
    </row>
    <row r="237" spans="1:17" s="31" customFormat="1" ht="32.1" customHeight="1">
      <c r="A237" s="45">
        <v>211</v>
      </c>
      <c r="B237" s="45">
        <v>57</v>
      </c>
      <c r="C237" s="86" t="s">
        <v>156</v>
      </c>
      <c r="D237" s="86" t="s">
        <v>157</v>
      </c>
      <c r="E237" s="87">
        <v>2</v>
      </c>
      <c r="F237" s="29">
        <v>134274</v>
      </c>
      <c r="G237" s="29">
        <f t="shared" si="24"/>
        <v>99940.02</v>
      </c>
      <c r="H237" s="29"/>
      <c r="I237" s="29"/>
      <c r="J237" s="29">
        <f t="shared" si="25"/>
        <v>134274</v>
      </c>
      <c r="K237" s="29">
        <f t="shared" si="26"/>
        <v>99940.02</v>
      </c>
      <c r="L237" s="48"/>
      <c r="Q237" s="43"/>
    </row>
    <row r="238" spans="1:17" s="31" customFormat="1" ht="32.1" customHeight="1">
      <c r="A238" s="45">
        <v>212</v>
      </c>
      <c r="B238" s="45">
        <v>58</v>
      </c>
      <c r="C238" s="86"/>
      <c r="D238" s="86"/>
      <c r="E238" s="87"/>
      <c r="F238" s="29">
        <v>105750</v>
      </c>
      <c r="G238" s="29">
        <f t="shared" si="24"/>
        <v>78889.5</v>
      </c>
      <c r="H238" s="29"/>
      <c r="I238" s="29"/>
      <c r="J238" s="29">
        <f t="shared" si="25"/>
        <v>105750</v>
      </c>
      <c r="K238" s="29">
        <f t="shared" si="26"/>
        <v>78889.5</v>
      </c>
      <c r="L238" s="48"/>
      <c r="Q238" s="43"/>
    </row>
    <row r="239" spans="1:17" s="31" customFormat="1" ht="32.1" customHeight="1">
      <c r="A239" s="45">
        <v>213</v>
      </c>
      <c r="B239" s="45">
        <v>59</v>
      </c>
      <c r="C239" s="86" t="s">
        <v>158</v>
      </c>
      <c r="D239" s="86" t="s">
        <v>159</v>
      </c>
      <c r="E239" s="87">
        <v>16</v>
      </c>
      <c r="F239" s="29">
        <v>67024</v>
      </c>
      <c r="G239" s="29">
        <f t="shared" si="24"/>
        <v>49999.903999999995</v>
      </c>
      <c r="H239" s="29"/>
      <c r="I239" s="29">
        <f>F239*0.3</f>
        <v>20107.2</v>
      </c>
      <c r="J239" s="29">
        <f t="shared" si="25"/>
        <v>87131.199999999997</v>
      </c>
      <c r="K239" s="29">
        <f t="shared" si="26"/>
        <v>64999.875199999995</v>
      </c>
      <c r="L239" s="48"/>
      <c r="Q239" s="43"/>
    </row>
    <row r="240" spans="1:17" s="31" customFormat="1" ht="32.1" customHeight="1">
      <c r="A240" s="45">
        <v>214</v>
      </c>
      <c r="B240" s="45">
        <v>60</v>
      </c>
      <c r="C240" s="86"/>
      <c r="D240" s="86"/>
      <c r="E240" s="87"/>
      <c r="F240" s="29">
        <v>67024</v>
      </c>
      <c r="G240" s="29">
        <f t="shared" si="24"/>
        <v>49999.903999999995</v>
      </c>
      <c r="H240" s="29"/>
      <c r="I240" s="29">
        <f t="shared" ref="I240:I253" si="28">F240*0.3</f>
        <v>20107.2</v>
      </c>
      <c r="J240" s="29">
        <f t="shared" si="25"/>
        <v>87131.199999999997</v>
      </c>
      <c r="K240" s="29">
        <f t="shared" si="26"/>
        <v>64999.875199999995</v>
      </c>
      <c r="L240" s="48"/>
      <c r="Q240" s="43"/>
    </row>
    <row r="241" spans="1:85" s="31" customFormat="1" ht="32.1" customHeight="1">
      <c r="A241" s="45">
        <v>215</v>
      </c>
      <c r="B241" s="45">
        <v>61</v>
      </c>
      <c r="C241" s="86"/>
      <c r="D241" s="86"/>
      <c r="E241" s="87"/>
      <c r="F241" s="29">
        <v>67024</v>
      </c>
      <c r="G241" s="29">
        <f t="shared" si="24"/>
        <v>49999.903999999995</v>
      </c>
      <c r="H241" s="29"/>
      <c r="I241" s="29">
        <f t="shared" si="28"/>
        <v>20107.2</v>
      </c>
      <c r="J241" s="29">
        <f t="shared" si="25"/>
        <v>87131.199999999997</v>
      </c>
      <c r="K241" s="29">
        <f t="shared" si="26"/>
        <v>64999.875199999995</v>
      </c>
      <c r="L241" s="48"/>
      <c r="Q241" s="43"/>
    </row>
    <row r="242" spans="1:85" s="31" customFormat="1" ht="32.1" customHeight="1">
      <c r="A242" s="45">
        <v>216</v>
      </c>
      <c r="B242" s="45">
        <v>62</v>
      </c>
      <c r="C242" s="86"/>
      <c r="D242" s="86"/>
      <c r="E242" s="87"/>
      <c r="F242" s="29">
        <v>67024</v>
      </c>
      <c r="G242" s="29">
        <f t="shared" si="24"/>
        <v>49999.903999999995</v>
      </c>
      <c r="H242" s="29"/>
      <c r="I242" s="29">
        <f t="shared" si="28"/>
        <v>20107.2</v>
      </c>
      <c r="J242" s="29">
        <f t="shared" si="25"/>
        <v>87131.199999999997</v>
      </c>
      <c r="K242" s="29">
        <f t="shared" si="26"/>
        <v>64999.875199999995</v>
      </c>
      <c r="L242" s="48"/>
      <c r="Q242" s="43"/>
    </row>
    <row r="243" spans="1:85" s="31" customFormat="1" ht="32.1" customHeight="1">
      <c r="A243" s="45">
        <v>217</v>
      </c>
      <c r="B243" s="45">
        <v>63</v>
      </c>
      <c r="C243" s="86"/>
      <c r="D243" s="86"/>
      <c r="E243" s="87"/>
      <c r="F243" s="29">
        <v>67024</v>
      </c>
      <c r="G243" s="29">
        <f t="shared" si="24"/>
        <v>49999.903999999995</v>
      </c>
      <c r="H243" s="29"/>
      <c r="I243" s="29">
        <f t="shared" si="28"/>
        <v>20107.2</v>
      </c>
      <c r="J243" s="29">
        <f t="shared" si="25"/>
        <v>87131.199999999997</v>
      </c>
      <c r="K243" s="29">
        <f t="shared" si="26"/>
        <v>64999.875199999995</v>
      </c>
      <c r="L243" s="48"/>
      <c r="Q243" s="43"/>
    </row>
    <row r="244" spans="1:85" s="31" customFormat="1" ht="32.1" customHeight="1">
      <c r="A244" s="45">
        <v>218</v>
      </c>
      <c r="B244" s="45">
        <v>64</v>
      </c>
      <c r="C244" s="86"/>
      <c r="D244" s="86"/>
      <c r="E244" s="87"/>
      <c r="F244" s="29">
        <v>67024</v>
      </c>
      <c r="G244" s="29">
        <f t="shared" si="24"/>
        <v>49999.903999999995</v>
      </c>
      <c r="H244" s="29"/>
      <c r="I244" s="29">
        <f t="shared" si="28"/>
        <v>20107.2</v>
      </c>
      <c r="J244" s="29">
        <f t="shared" si="25"/>
        <v>87131.199999999997</v>
      </c>
      <c r="K244" s="29">
        <f t="shared" si="26"/>
        <v>64999.875199999995</v>
      </c>
      <c r="L244" s="48"/>
      <c r="Q244" s="43"/>
    </row>
    <row r="245" spans="1:85" s="31" customFormat="1" ht="32.1" customHeight="1">
      <c r="A245" s="45">
        <v>219</v>
      </c>
      <c r="B245" s="45">
        <v>65</v>
      </c>
      <c r="C245" s="86"/>
      <c r="D245" s="86"/>
      <c r="E245" s="87"/>
      <c r="F245" s="29">
        <v>67024</v>
      </c>
      <c r="G245" s="29">
        <f t="shared" ref="G245:G255" si="29">+IF(F245&gt;120000,F245-F245*0.01-29280-(F245-120000)*0.26,F245-F245*0.01-F245*0.244)</f>
        <v>49999.903999999995</v>
      </c>
      <c r="H245" s="29"/>
      <c r="I245" s="29">
        <f t="shared" si="28"/>
        <v>20107.2</v>
      </c>
      <c r="J245" s="29">
        <f t="shared" ref="J245:J255" si="30">F245+H245+I245</f>
        <v>87131.199999999997</v>
      </c>
      <c r="K245" s="29">
        <f t="shared" ref="K245:K255" si="31">+IF(J245&gt;120000,J245-J245*0.01-29280-(J245-120000)*0.26,J245-J245*0.01-J245*0.244)</f>
        <v>64999.875199999995</v>
      </c>
      <c r="L245" s="48"/>
      <c r="Q245" s="43"/>
    </row>
    <row r="246" spans="1:85" s="31" customFormat="1" ht="32.1" customHeight="1">
      <c r="A246" s="45">
        <v>220</v>
      </c>
      <c r="B246" s="45">
        <v>66</v>
      </c>
      <c r="C246" s="86"/>
      <c r="D246" s="86"/>
      <c r="E246" s="87"/>
      <c r="F246" s="29">
        <v>67024</v>
      </c>
      <c r="G246" s="29">
        <f t="shared" si="29"/>
        <v>49999.903999999995</v>
      </c>
      <c r="H246" s="29"/>
      <c r="I246" s="29">
        <f t="shared" si="28"/>
        <v>20107.2</v>
      </c>
      <c r="J246" s="29">
        <f t="shared" si="30"/>
        <v>87131.199999999997</v>
      </c>
      <c r="K246" s="29">
        <f t="shared" si="31"/>
        <v>64999.875199999995</v>
      </c>
      <c r="L246" s="48"/>
      <c r="Q246" s="43"/>
    </row>
    <row r="247" spans="1:85" s="31" customFormat="1" ht="32.1" customHeight="1">
      <c r="A247" s="45">
        <v>221</v>
      </c>
      <c r="B247" s="45">
        <v>67</v>
      </c>
      <c r="C247" s="86"/>
      <c r="D247" s="86"/>
      <c r="E247" s="87"/>
      <c r="F247" s="29">
        <v>67024</v>
      </c>
      <c r="G247" s="29">
        <f t="shared" si="29"/>
        <v>49999.903999999995</v>
      </c>
      <c r="H247" s="29"/>
      <c r="I247" s="29">
        <f t="shared" si="28"/>
        <v>20107.2</v>
      </c>
      <c r="J247" s="29">
        <f t="shared" si="30"/>
        <v>87131.199999999997</v>
      </c>
      <c r="K247" s="29">
        <f t="shared" si="31"/>
        <v>64999.875199999995</v>
      </c>
      <c r="L247" s="48"/>
      <c r="Q247" s="43"/>
    </row>
    <row r="248" spans="1:85" s="31" customFormat="1" ht="32.1" customHeight="1">
      <c r="A248" s="45">
        <v>222</v>
      </c>
      <c r="B248" s="45">
        <v>68</v>
      </c>
      <c r="C248" s="86"/>
      <c r="D248" s="86"/>
      <c r="E248" s="87"/>
      <c r="F248" s="29">
        <v>67024</v>
      </c>
      <c r="G248" s="29">
        <f t="shared" si="29"/>
        <v>49999.903999999995</v>
      </c>
      <c r="H248" s="29"/>
      <c r="I248" s="29">
        <f t="shared" si="28"/>
        <v>20107.2</v>
      </c>
      <c r="J248" s="29">
        <f t="shared" si="30"/>
        <v>87131.199999999997</v>
      </c>
      <c r="K248" s="29">
        <f t="shared" si="31"/>
        <v>64999.875199999995</v>
      </c>
      <c r="L248" s="48"/>
      <c r="Q248" s="43"/>
    </row>
    <row r="249" spans="1:85" s="31" customFormat="1" ht="32.1" customHeight="1">
      <c r="A249" s="45">
        <v>223</v>
      </c>
      <c r="B249" s="45">
        <v>69</v>
      </c>
      <c r="C249" s="86"/>
      <c r="D249" s="86"/>
      <c r="E249" s="87"/>
      <c r="F249" s="29">
        <v>67024</v>
      </c>
      <c r="G249" s="29">
        <f t="shared" si="29"/>
        <v>49999.903999999995</v>
      </c>
      <c r="H249" s="29"/>
      <c r="I249" s="29">
        <f t="shared" si="28"/>
        <v>20107.2</v>
      </c>
      <c r="J249" s="29">
        <f t="shared" si="30"/>
        <v>87131.199999999997</v>
      </c>
      <c r="K249" s="29">
        <f t="shared" si="31"/>
        <v>64999.875199999995</v>
      </c>
      <c r="L249" s="48"/>
      <c r="Q249" s="43"/>
    </row>
    <row r="250" spans="1:85" s="31" customFormat="1" ht="32.1" customHeight="1">
      <c r="A250" s="45">
        <v>224</v>
      </c>
      <c r="B250" s="45">
        <v>70</v>
      </c>
      <c r="C250" s="86"/>
      <c r="D250" s="86"/>
      <c r="E250" s="87"/>
      <c r="F250" s="29">
        <v>67024</v>
      </c>
      <c r="G250" s="29">
        <f t="shared" si="29"/>
        <v>49999.903999999995</v>
      </c>
      <c r="H250" s="29"/>
      <c r="I250" s="29">
        <f t="shared" si="28"/>
        <v>20107.2</v>
      </c>
      <c r="J250" s="29">
        <f t="shared" si="30"/>
        <v>87131.199999999997</v>
      </c>
      <c r="K250" s="29">
        <f t="shared" si="31"/>
        <v>64999.875199999995</v>
      </c>
      <c r="L250" s="48"/>
      <c r="Q250" s="43"/>
    </row>
    <row r="251" spans="1:85" s="31" customFormat="1" ht="32.1" customHeight="1">
      <c r="A251" s="45">
        <v>225</v>
      </c>
      <c r="B251" s="45">
        <v>71</v>
      </c>
      <c r="C251" s="86"/>
      <c r="D251" s="86"/>
      <c r="E251" s="87"/>
      <c r="F251" s="29">
        <v>67024</v>
      </c>
      <c r="G251" s="29">
        <f t="shared" si="29"/>
        <v>49999.903999999995</v>
      </c>
      <c r="H251" s="29"/>
      <c r="I251" s="29">
        <f t="shared" si="28"/>
        <v>20107.2</v>
      </c>
      <c r="J251" s="29">
        <f t="shared" si="30"/>
        <v>87131.199999999997</v>
      </c>
      <c r="K251" s="29">
        <f t="shared" si="31"/>
        <v>64999.875199999995</v>
      </c>
      <c r="L251" s="48"/>
      <c r="Q251" s="43"/>
    </row>
    <row r="252" spans="1:85" s="31" customFormat="1" ht="32.1" customHeight="1">
      <c r="A252" s="45">
        <v>226</v>
      </c>
      <c r="B252" s="45">
        <v>72</v>
      </c>
      <c r="C252" s="86"/>
      <c r="D252" s="86"/>
      <c r="E252" s="87"/>
      <c r="F252" s="29">
        <v>67024</v>
      </c>
      <c r="G252" s="29">
        <f t="shared" si="29"/>
        <v>49999.903999999995</v>
      </c>
      <c r="H252" s="29"/>
      <c r="I252" s="29">
        <f t="shared" si="28"/>
        <v>20107.2</v>
      </c>
      <c r="J252" s="29">
        <f t="shared" si="30"/>
        <v>87131.199999999997</v>
      </c>
      <c r="K252" s="29">
        <f t="shared" si="31"/>
        <v>64999.875199999995</v>
      </c>
      <c r="L252" s="48"/>
      <c r="Q252" s="43"/>
    </row>
    <row r="253" spans="1:85" s="31" customFormat="1" ht="32.1" customHeight="1">
      <c r="A253" s="45">
        <v>227</v>
      </c>
      <c r="B253" s="45">
        <v>73</v>
      </c>
      <c r="C253" s="86"/>
      <c r="D253" s="86"/>
      <c r="E253" s="87"/>
      <c r="F253" s="29">
        <v>67024</v>
      </c>
      <c r="G253" s="29">
        <f t="shared" si="29"/>
        <v>49999.903999999995</v>
      </c>
      <c r="H253" s="29"/>
      <c r="I253" s="29">
        <f t="shared" si="28"/>
        <v>20107.2</v>
      </c>
      <c r="J253" s="29">
        <f t="shared" si="30"/>
        <v>87131.199999999997</v>
      </c>
      <c r="K253" s="29">
        <f t="shared" si="31"/>
        <v>64999.875199999995</v>
      </c>
      <c r="L253" s="48"/>
      <c r="Q253" s="43"/>
    </row>
    <row r="254" spans="1:85" s="31" customFormat="1" ht="32.1" customHeight="1">
      <c r="A254" s="45">
        <v>228</v>
      </c>
      <c r="B254" s="45">
        <v>74</v>
      </c>
      <c r="C254" s="86"/>
      <c r="D254" s="86"/>
      <c r="E254" s="87"/>
      <c r="F254" s="29">
        <v>67024</v>
      </c>
      <c r="G254" s="29">
        <f t="shared" si="29"/>
        <v>49999.903999999995</v>
      </c>
      <c r="H254" s="29"/>
      <c r="I254" s="29">
        <f>F254*0.3</f>
        <v>20107.2</v>
      </c>
      <c r="J254" s="29">
        <f t="shared" si="30"/>
        <v>87131.199999999997</v>
      </c>
      <c r="K254" s="29">
        <f t="shared" si="31"/>
        <v>64999.875199999995</v>
      </c>
      <c r="L254" s="48"/>
      <c r="Q254" s="43"/>
    </row>
    <row r="255" spans="1:85" s="31" customFormat="1" ht="32.1" customHeight="1">
      <c r="A255" s="45">
        <v>229</v>
      </c>
      <c r="B255" s="45">
        <v>75</v>
      </c>
      <c r="C255" s="27" t="s">
        <v>57</v>
      </c>
      <c r="D255" s="27" t="s">
        <v>58</v>
      </c>
      <c r="E255" s="26">
        <v>1</v>
      </c>
      <c r="F255" s="29">
        <v>85359</v>
      </c>
      <c r="G255" s="29">
        <f t="shared" si="29"/>
        <v>63677.814000000006</v>
      </c>
      <c r="H255" s="29"/>
      <c r="I255" s="29"/>
      <c r="J255" s="29">
        <f t="shared" si="30"/>
        <v>85359</v>
      </c>
      <c r="K255" s="29">
        <f t="shared" si="31"/>
        <v>63677.814000000006</v>
      </c>
      <c r="L255" s="48"/>
      <c r="Q255" s="43"/>
    </row>
    <row r="256" spans="1:85" s="49" customFormat="1" ht="32.1" customHeight="1">
      <c r="A256" s="94" t="s">
        <v>81</v>
      </c>
      <c r="B256" s="94"/>
      <c r="C256" s="94"/>
      <c r="D256" s="47"/>
      <c r="E256" s="54">
        <f>SUM(E181:E255)</f>
        <v>75</v>
      </c>
      <c r="F256" s="55">
        <f t="shared" ref="F256:K256" si="32">SUM(F181:F255)</f>
        <v>6891540</v>
      </c>
      <c r="G256" s="55">
        <f t="shared" si="32"/>
        <v>5132620.2320000017</v>
      </c>
      <c r="H256" s="55">
        <f t="shared" si="32"/>
        <v>455963.6</v>
      </c>
      <c r="I256" s="55">
        <f t="shared" si="32"/>
        <v>321715.20000000007</v>
      </c>
      <c r="J256" s="55">
        <f t="shared" si="32"/>
        <v>7669218.8000000026</v>
      </c>
      <c r="K256" s="55">
        <f t="shared" si="32"/>
        <v>5710231.1687999945</v>
      </c>
      <c r="L256" s="48"/>
      <c r="M256" s="31"/>
      <c r="N256" s="31"/>
      <c r="O256" s="31"/>
      <c r="P256" s="31"/>
      <c r="Q256" s="43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</row>
    <row r="257" spans="1:85" s="56" customFormat="1" ht="32.1" customHeight="1">
      <c r="A257" s="93" t="s">
        <v>160</v>
      </c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48"/>
      <c r="M257" s="40"/>
      <c r="N257" s="40"/>
      <c r="O257" s="40"/>
      <c r="P257" s="40"/>
      <c r="Q257" s="41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</row>
    <row r="258" spans="1:85" s="31" customFormat="1" ht="32.1" customHeight="1">
      <c r="A258" s="45">
        <v>230</v>
      </c>
      <c r="B258" s="45">
        <v>1</v>
      </c>
      <c r="C258" s="27" t="s">
        <v>139</v>
      </c>
      <c r="D258" s="27" t="s">
        <v>140</v>
      </c>
      <c r="E258" s="26">
        <v>1</v>
      </c>
      <c r="F258" s="29">
        <v>217123</v>
      </c>
      <c r="G258" s="29">
        <f t="shared" ref="G258:G290" si="33">+IF(F258&gt;120000,F258-F258*0.01-29280-(F258-120000)*0.26,F258-F258*0.01-F258*0.244)</f>
        <v>160419.78999999998</v>
      </c>
      <c r="H258" s="29"/>
      <c r="I258" s="29"/>
      <c r="J258" s="29">
        <f t="shared" ref="J258:J290" si="34">F258+H258+I258</f>
        <v>217123</v>
      </c>
      <c r="K258" s="29">
        <f t="shared" ref="K258:K290" si="35">+IF(J258&gt;120000,J258-J258*0.01-29280-(J258-120000)*0.26,J258-J258*0.01-J258*0.244)</f>
        <v>160419.78999999998</v>
      </c>
      <c r="L258" s="48"/>
      <c r="Q258" s="43"/>
    </row>
    <row r="259" spans="1:85" s="31" customFormat="1" ht="32.1" customHeight="1">
      <c r="A259" s="45">
        <v>231</v>
      </c>
      <c r="B259" s="45">
        <v>2</v>
      </c>
      <c r="C259" s="86" t="s">
        <v>84</v>
      </c>
      <c r="D259" s="86" t="s">
        <v>85</v>
      </c>
      <c r="E259" s="87">
        <v>3</v>
      </c>
      <c r="F259" s="29">
        <v>67024</v>
      </c>
      <c r="G259" s="29">
        <f t="shared" si="33"/>
        <v>49999.903999999995</v>
      </c>
      <c r="H259" s="29">
        <f>F259*30/100</f>
        <v>20107.2</v>
      </c>
      <c r="I259" s="29"/>
      <c r="J259" s="29">
        <f>F259+H259+I259</f>
        <v>87131.199999999997</v>
      </c>
      <c r="K259" s="29">
        <f t="shared" si="35"/>
        <v>64999.875199999995</v>
      </c>
      <c r="L259" s="48"/>
      <c r="Q259" s="43"/>
    </row>
    <row r="260" spans="1:85" s="31" customFormat="1" ht="32.1" customHeight="1">
      <c r="A260" s="45">
        <v>232</v>
      </c>
      <c r="B260" s="45">
        <v>3</v>
      </c>
      <c r="C260" s="86"/>
      <c r="D260" s="86"/>
      <c r="E260" s="87"/>
      <c r="F260" s="29">
        <v>67024</v>
      </c>
      <c r="G260" s="29">
        <f t="shared" si="33"/>
        <v>49999.903999999995</v>
      </c>
      <c r="H260" s="29">
        <f>F260*30/100</f>
        <v>20107.2</v>
      </c>
      <c r="I260" s="29"/>
      <c r="J260" s="29">
        <f t="shared" si="34"/>
        <v>87131.199999999997</v>
      </c>
      <c r="K260" s="29">
        <f t="shared" si="35"/>
        <v>64999.875199999995</v>
      </c>
      <c r="L260" s="48"/>
      <c r="Q260" s="43"/>
    </row>
    <row r="261" spans="1:85" s="31" customFormat="1" ht="32.1" customHeight="1">
      <c r="A261" s="45">
        <v>233</v>
      </c>
      <c r="B261" s="45">
        <v>4</v>
      </c>
      <c r="C261" s="86"/>
      <c r="D261" s="86"/>
      <c r="E261" s="87"/>
      <c r="F261" s="29">
        <v>67024</v>
      </c>
      <c r="G261" s="29">
        <f t="shared" si="33"/>
        <v>49999.903999999995</v>
      </c>
      <c r="H261" s="29">
        <f>F261*30/100</f>
        <v>20107.2</v>
      </c>
      <c r="I261" s="29"/>
      <c r="J261" s="29">
        <f t="shared" si="34"/>
        <v>87131.199999999997</v>
      </c>
      <c r="K261" s="29">
        <f t="shared" si="35"/>
        <v>64999.875199999995</v>
      </c>
      <c r="L261" s="48"/>
      <c r="Q261" s="43"/>
    </row>
    <row r="262" spans="1:85" s="31" customFormat="1" ht="32.1" customHeight="1">
      <c r="A262" s="45">
        <v>234</v>
      </c>
      <c r="B262" s="45">
        <v>5</v>
      </c>
      <c r="C262" s="27" t="s">
        <v>86</v>
      </c>
      <c r="D262" s="27" t="s">
        <v>87</v>
      </c>
      <c r="E262" s="26">
        <v>1</v>
      </c>
      <c r="F262" s="29">
        <v>200151</v>
      </c>
      <c r="G262" s="29">
        <f t="shared" si="33"/>
        <v>148030.22999999998</v>
      </c>
      <c r="H262" s="29"/>
      <c r="I262" s="29"/>
      <c r="J262" s="29">
        <f t="shared" si="34"/>
        <v>200151</v>
      </c>
      <c r="K262" s="29">
        <f t="shared" si="35"/>
        <v>148030.22999999998</v>
      </c>
      <c r="L262" s="48"/>
      <c r="Q262" s="43"/>
    </row>
    <row r="263" spans="1:85" s="31" customFormat="1" ht="32.1" customHeight="1">
      <c r="A263" s="45">
        <v>235</v>
      </c>
      <c r="B263" s="45">
        <v>6</v>
      </c>
      <c r="C263" s="27" t="s">
        <v>90</v>
      </c>
      <c r="D263" s="27" t="s">
        <v>91</v>
      </c>
      <c r="E263" s="26">
        <v>1</v>
      </c>
      <c r="F263" s="29">
        <v>67024</v>
      </c>
      <c r="G263" s="29">
        <f t="shared" si="33"/>
        <v>49999.903999999995</v>
      </c>
      <c r="H263" s="29"/>
      <c r="I263" s="29"/>
      <c r="J263" s="29">
        <f t="shared" si="34"/>
        <v>67024</v>
      </c>
      <c r="K263" s="29">
        <f t="shared" si="35"/>
        <v>49999.903999999995</v>
      </c>
      <c r="L263" s="48"/>
      <c r="Q263" s="43"/>
    </row>
    <row r="264" spans="1:85" s="31" customFormat="1" ht="32.1" customHeight="1">
      <c r="A264" s="45">
        <v>236</v>
      </c>
      <c r="B264" s="45">
        <v>7</v>
      </c>
      <c r="C264" s="27" t="s">
        <v>92</v>
      </c>
      <c r="D264" s="27" t="s">
        <v>93</v>
      </c>
      <c r="E264" s="26">
        <v>1</v>
      </c>
      <c r="F264" s="29">
        <v>105429</v>
      </c>
      <c r="G264" s="29">
        <f t="shared" si="33"/>
        <v>78650.034000000014</v>
      </c>
      <c r="H264" s="29"/>
      <c r="I264" s="29"/>
      <c r="J264" s="29">
        <f t="shared" si="34"/>
        <v>105429</v>
      </c>
      <c r="K264" s="29">
        <f t="shared" si="35"/>
        <v>78650.034000000014</v>
      </c>
      <c r="L264" s="48"/>
      <c r="Q264" s="43"/>
    </row>
    <row r="265" spans="1:85" s="31" customFormat="1" ht="32.1" customHeight="1">
      <c r="A265" s="45">
        <v>237</v>
      </c>
      <c r="B265" s="45">
        <v>8</v>
      </c>
      <c r="C265" s="86" t="s">
        <v>161</v>
      </c>
      <c r="D265" s="86" t="s">
        <v>131</v>
      </c>
      <c r="E265" s="87">
        <v>3</v>
      </c>
      <c r="F265" s="29">
        <v>100536</v>
      </c>
      <c r="G265" s="29">
        <f t="shared" si="33"/>
        <v>74999.856</v>
      </c>
      <c r="H265" s="29"/>
      <c r="I265" s="29"/>
      <c r="J265" s="29">
        <f t="shared" si="34"/>
        <v>100536</v>
      </c>
      <c r="K265" s="29">
        <f t="shared" si="35"/>
        <v>74999.856</v>
      </c>
      <c r="L265" s="48"/>
      <c r="Q265" s="43"/>
    </row>
    <row r="266" spans="1:85" s="31" customFormat="1" ht="32.1" customHeight="1">
      <c r="A266" s="45">
        <v>238</v>
      </c>
      <c r="B266" s="45">
        <v>9</v>
      </c>
      <c r="C266" s="86"/>
      <c r="D266" s="86"/>
      <c r="E266" s="87"/>
      <c r="F266" s="29">
        <v>100536</v>
      </c>
      <c r="G266" s="29">
        <f t="shared" si="33"/>
        <v>74999.856</v>
      </c>
      <c r="H266" s="29"/>
      <c r="I266" s="29"/>
      <c r="J266" s="29">
        <f t="shared" si="34"/>
        <v>100536</v>
      </c>
      <c r="K266" s="29">
        <f t="shared" si="35"/>
        <v>74999.856</v>
      </c>
      <c r="L266" s="48"/>
      <c r="Q266" s="43"/>
    </row>
    <row r="267" spans="1:85" s="31" customFormat="1" ht="32.1" customHeight="1">
      <c r="A267" s="45">
        <v>239</v>
      </c>
      <c r="B267" s="45">
        <v>10</v>
      </c>
      <c r="C267" s="86"/>
      <c r="D267" s="86"/>
      <c r="E267" s="87"/>
      <c r="F267" s="29">
        <v>100536</v>
      </c>
      <c r="G267" s="29">
        <f t="shared" si="33"/>
        <v>74999.856</v>
      </c>
      <c r="H267" s="29"/>
      <c r="I267" s="29"/>
      <c r="J267" s="29">
        <f t="shared" si="34"/>
        <v>100536</v>
      </c>
      <c r="K267" s="29">
        <f t="shared" si="35"/>
        <v>74999.856</v>
      </c>
      <c r="L267" s="48"/>
      <c r="Q267" s="43"/>
    </row>
    <row r="268" spans="1:85" s="31" customFormat="1" ht="32.1" customHeight="1">
      <c r="A268" s="45">
        <v>240</v>
      </c>
      <c r="B268" s="45">
        <v>11</v>
      </c>
      <c r="C268" s="27" t="s">
        <v>100</v>
      </c>
      <c r="D268" s="27" t="s">
        <v>101</v>
      </c>
      <c r="E268" s="26">
        <v>1</v>
      </c>
      <c r="F268" s="29">
        <v>200151</v>
      </c>
      <c r="G268" s="29">
        <f t="shared" si="33"/>
        <v>148030.22999999998</v>
      </c>
      <c r="H268" s="29"/>
      <c r="I268" s="29"/>
      <c r="J268" s="29">
        <f t="shared" si="34"/>
        <v>200151</v>
      </c>
      <c r="K268" s="29">
        <f t="shared" si="35"/>
        <v>148030.22999999998</v>
      </c>
      <c r="L268" s="48"/>
      <c r="Q268" s="43"/>
    </row>
    <row r="269" spans="1:85" s="31" customFormat="1" ht="32.1" customHeight="1">
      <c r="A269" s="45">
        <v>241</v>
      </c>
      <c r="B269" s="45">
        <v>12</v>
      </c>
      <c r="C269" s="27" t="s">
        <v>102</v>
      </c>
      <c r="D269" s="27" t="s">
        <v>103</v>
      </c>
      <c r="E269" s="26">
        <v>1</v>
      </c>
      <c r="F269" s="29">
        <v>85429</v>
      </c>
      <c r="G269" s="29">
        <f t="shared" si="33"/>
        <v>63730.034000000007</v>
      </c>
      <c r="H269" s="29">
        <f>F269*50/100</f>
        <v>42714.5</v>
      </c>
      <c r="I269" s="29"/>
      <c r="J269" s="29">
        <f t="shared" si="34"/>
        <v>128143.5</v>
      </c>
      <c r="K269" s="29">
        <f t="shared" si="35"/>
        <v>95464.755000000005</v>
      </c>
      <c r="L269" s="48"/>
      <c r="Q269" s="43"/>
    </row>
    <row r="270" spans="1:85" s="31" customFormat="1" ht="32.1" customHeight="1">
      <c r="A270" s="45">
        <v>242</v>
      </c>
      <c r="B270" s="45">
        <v>13</v>
      </c>
      <c r="C270" s="86" t="s">
        <v>104</v>
      </c>
      <c r="D270" s="86" t="s">
        <v>105</v>
      </c>
      <c r="E270" s="87">
        <v>2</v>
      </c>
      <c r="F270" s="29">
        <v>93834</v>
      </c>
      <c r="G270" s="29">
        <f t="shared" si="33"/>
        <v>70000.164000000004</v>
      </c>
      <c r="H270" s="29"/>
      <c r="I270" s="29"/>
      <c r="J270" s="29">
        <f t="shared" si="34"/>
        <v>93834</v>
      </c>
      <c r="K270" s="29">
        <f t="shared" si="35"/>
        <v>70000.164000000004</v>
      </c>
      <c r="L270" s="48"/>
      <c r="Q270" s="43"/>
    </row>
    <row r="271" spans="1:85" s="31" customFormat="1" ht="32.1" customHeight="1">
      <c r="A271" s="45">
        <v>243</v>
      </c>
      <c r="B271" s="45">
        <v>14</v>
      </c>
      <c r="C271" s="86"/>
      <c r="D271" s="86"/>
      <c r="E271" s="87"/>
      <c r="F271" s="29">
        <v>93834</v>
      </c>
      <c r="G271" s="29">
        <f t="shared" si="33"/>
        <v>70000.164000000004</v>
      </c>
      <c r="H271" s="29"/>
      <c r="I271" s="29"/>
      <c r="J271" s="29">
        <f t="shared" si="34"/>
        <v>93834</v>
      </c>
      <c r="K271" s="29">
        <f t="shared" si="35"/>
        <v>70000.164000000004</v>
      </c>
      <c r="L271" s="48"/>
      <c r="Q271" s="43"/>
    </row>
    <row r="272" spans="1:85" s="31" customFormat="1" ht="32.1" customHeight="1">
      <c r="A272" s="45">
        <v>244</v>
      </c>
      <c r="B272" s="45">
        <v>15</v>
      </c>
      <c r="C272" s="27" t="s">
        <v>108</v>
      </c>
      <c r="D272" s="27" t="s">
        <v>109</v>
      </c>
      <c r="E272" s="26">
        <v>1</v>
      </c>
      <c r="F272" s="29">
        <v>80764</v>
      </c>
      <c r="G272" s="29">
        <f t="shared" si="33"/>
        <v>60249.944000000003</v>
      </c>
      <c r="H272" s="29"/>
      <c r="I272" s="29"/>
      <c r="J272" s="29">
        <f t="shared" si="34"/>
        <v>80764</v>
      </c>
      <c r="K272" s="29">
        <f t="shared" si="35"/>
        <v>60249.944000000003</v>
      </c>
      <c r="L272" s="48"/>
      <c r="Q272" s="43"/>
    </row>
    <row r="273" spans="1:17" s="31" customFormat="1" ht="32.1" customHeight="1">
      <c r="A273" s="45">
        <v>245</v>
      </c>
      <c r="B273" s="45">
        <v>16</v>
      </c>
      <c r="C273" s="86" t="s">
        <v>112</v>
      </c>
      <c r="D273" s="86" t="s">
        <v>127</v>
      </c>
      <c r="E273" s="87">
        <v>2</v>
      </c>
      <c r="F273" s="29">
        <v>90000</v>
      </c>
      <c r="G273" s="29">
        <f t="shared" si="33"/>
        <v>67140</v>
      </c>
      <c r="H273" s="29">
        <f>F273*50/100</f>
        <v>45000</v>
      </c>
      <c r="I273" s="29"/>
      <c r="J273" s="29">
        <f t="shared" si="34"/>
        <v>135000</v>
      </c>
      <c r="K273" s="29">
        <f t="shared" si="35"/>
        <v>100470</v>
      </c>
      <c r="L273" s="48"/>
      <c r="Q273" s="43"/>
    </row>
    <row r="274" spans="1:17" s="31" customFormat="1" ht="32.1" customHeight="1">
      <c r="A274" s="45">
        <v>246</v>
      </c>
      <c r="B274" s="45">
        <v>17</v>
      </c>
      <c r="C274" s="86"/>
      <c r="D274" s="86"/>
      <c r="E274" s="87"/>
      <c r="F274" s="29">
        <v>90000</v>
      </c>
      <c r="G274" s="29">
        <f t="shared" si="33"/>
        <v>67140</v>
      </c>
      <c r="H274" s="29">
        <f>F274*50/100</f>
        <v>45000</v>
      </c>
      <c r="I274" s="29"/>
      <c r="J274" s="29">
        <f t="shared" si="34"/>
        <v>135000</v>
      </c>
      <c r="K274" s="29">
        <f t="shared" si="35"/>
        <v>100470</v>
      </c>
      <c r="L274" s="48"/>
      <c r="Q274" s="43"/>
    </row>
    <row r="275" spans="1:17" s="31" customFormat="1" ht="32.1" customHeight="1">
      <c r="A275" s="45">
        <v>247</v>
      </c>
      <c r="B275" s="45">
        <v>18</v>
      </c>
      <c r="C275" s="27" t="s">
        <v>114</v>
      </c>
      <c r="D275" s="27" t="s">
        <v>115</v>
      </c>
      <c r="E275" s="26">
        <v>1</v>
      </c>
      <c r="F275" s="60">
        <v>67024</v>
      </c>
      <c r="G275" s="29">
        <f t="shared" si="33"/>
        <v>49999.903999999995</v>
      </c>
      <c r="H275" s="29">
        <f>F275*50/100</f>
        <v>33512</v>
      </c>
      <c r="I275" s="29"/>
      <c r="J275" s="29">
        <f t="shared" si="34"/>
        <v>100536</v>
      </c>
      <c r="K275" s="29">
        <f t="shared" si="35"/>
        <v>74999.856</v>
      </c>
      <c r="L275" s="48"/>
      <c r="Q275" s="43"/>
    </row>
    <row r="276" spans="1:17" s="31" customFormat="1" ht="32.1" customHeight="1">
      <c r="A276" s="45">
        <v>248</v>
      </c>
      <c r="B276" s="45">
        <v>19</v>
      </c>
      <c r="C276" s="27" t="s">
        <v>39</v>
      </c>
      <c r="D276" s="27" t="s">
        <v>40</v>
      </c>
      <c r="E276" s="26">
        <v>1</v>
      </c>
      <c r="F276" s="60">
        <v>67024</v>
      </c>
      <c r="G276" s="29">
        <f t="shared" si="33"/>
        <v>49999.903999999995</v>
      </c>
      <c r="H276" s="29"/>
      <c r="I276" s="29"/>
      <c r="J276" s="29">
        <f t="shared" si="34"/>
        <v>67024</v>
      </c>
      <c r="K276" s="29">
        <f t="shared" si="35"/>
        <v>49999.903999999995</v>
      </c>
      <c r="L276" s="48"/>
      <c r="Q276" s="43"/>
    </row>
    <row r="277" spans="1:17" s="31" customFormat="1" ht="32.1" customHeight="1">
      <c r="A277" s="45">
        <v>249</v>
      </c>
      <c r="B277" s="45">
        <v>20</v>
      </c>
      <c r="C277" s="27" t="s">
        <v>41</v>
      </c>
      <c r="D277" s="27" t="s">
        <v>42</v>
      </c>
      <c r="E277" s="26">
        <v>1</v>
      </c>
      <c r="F277" s="60">
        <v>67024</v>
      </c>
      <c r="G277" s="29">
        <f t="shared" si="33"/>
        <v>49999.903999999995</v>
      </c>
      <c r="H277" s="29"/>
      <c r="I277" s="29"/>
      <c r="J277" s="29">
        <f t="shared" si="34"/>
        <v>67024</v>
      </c>
      <c r="K277" s="29">
        <f t="shared" si="35"/>
        <v>49999.903999999995</v>
      </c>
      <c r="L277" s="48"/>
      <c r="Q277" s="43"/>
    </row>
    <row r="278" spans="1:17" s="31" customFormat="1" ht="32.1" customHeight="1">
      <c r="A278" s="45">
        <v>250</v>
      </c>
      <c r="B278" s="45">
        <v>21</v>
      </c>
      <c r="C278" s="27" t="s">
        <v>162</v>
      </c>
      <c r="D278" s="27" t="s">
        <v>157</v>
      </c>
      <c r="E278" s="26">
        <v>1</v>
      </c>
      <c r="F278" s="29">
        <v>145356</v>
      </c>
      <c r="G278" s="29">
        <f t="shared" si="33"/>
        <v>108029.88</v>
      </c>
      <c r="H278" s="29"/>
      <c r="I278" s="29"/>
      <c r="J278" s="29">
        <f t="shared" si="34"/>
        <v>145356</v>
      </c>
      <c r="K278" s="29">
        <f t="shared" si="35"/>
        <v>108029.88</v>
      </c>
      <c r="L278" s="48"/>
      <c r="Q278" s="43"/>
    </row>
    <row r="279" spans="1:17" s="61" customFormat="1" ht="32.1" customHeight="1">
      <c r="A279" s="45">
        <v>251</v>
      </c>
      <c r="B279" s="45">
        <v>22</v>
      </c>
      <c r="C279" s="86" t="s">
        <v>158</v>
      </c>
      <c r="D279" s="86" t="s">
        <v>159</v>
      </c>
      <c r="E279" s="95">
        <v>8</v>
      </c>
      <c r="F279" s="60">
        <v>67024</v>
      </c>
      <c r="G279" s="29">
        <f t="shared" si="33"/>
        <v>49999.903999999995</v>
      </c>
      <c r="H279" s="29"/>
      <c r="I279" s="29">
        <f>F279*0.3</f>
        <v>20107.2</v>
      </c>
      <c r="J279" s="29">
        <f t="shared" si="34"/>
        <v>87131.199999999997</v>
      </c>
      <c r="K279" s="29">
        <f t="shared" si="35"/>
        <v>64999.875199999995</v>
      </c>
      <c r="L279" s="48"/>
      <c r="Q279" s="62"/>
    </row>
    <row r="280" spans="1:17" s="61" customFormat="1" ht="32.1" customHeight="1">
      <c r="A280" s="45">
        <v>252</v>
      </c>
      <c r="B280" s="45">
        <v>23</v>
      </c>
      <c r="C280" s="86"/>
      <c r="D280" s="86"/>
      <c r="E280" s="95"/>
      <c r="F280" s="60">
        <v>67024</v>
      </c>
      <c r="G280" s="29">
        <f t="shared" si="33"/>
        <v>49999.903999999995</v>
      </c>
      <c r="H280" s="29"/>
      <c r="I280" s="29">
        <f t="shared" ref="I280:I286" si="36">F280*0.3</f>
        <v>20107.2</v>
      </c>
      <c r="J280" s="29">
        <f t="shared" si="34"/>
        <v>87131.199999999997</v>
      </c>
      <c r="K280" s="29">
        <f t="shared" si="35"/>
        <v>64999.875199999995</v>
      </c>
      <c r="L280" s="48"/>
      <c r="Q280" s="62"/>
    </row>
    <row r="281" spans="1:17" s="61" customFormat="1" ht="32.1" customHeight="1">
      <c r="A281" s="45">
        <v>253</v>
      </c>
      <c r="B281" s="45">
        <v>24</v>
      </c>
      <c r="C281" s="86"/>
      <c r="D281" s="86"/>
      <c r="E281" s="95"/>
      <c r="F281" s="60">
        <v>67024</v>
      </c>
      <c r="G281" s="29">
        <f t="shared" si="33"/>
        <v>49999.903999999995</v>
      </c>
      <c r="H281" s="29"/>
      <c r="I281" s="29">
        <f t="shared" si="36"/>
        <v>20107.2</v>
      </c>
      <c r="J281" s="29">
        <f t="shared" si="34"/>
        <v>87131.199999999997</v>
      </c>
      <c r="K281" s="29">
        <f t="shared" si="35"/>
        <v>64999.875199999995</v>
      </c>
      <c r="L281" s="48"/>
      <c r="Q281" s="62"/>
    </row>
    <row r="282" spans="1:17" s="61" customFormat="1" ht="32.1" customHeight="1">
      <c r="A282" s="45">
        <v>254</v>
      </c>
      <c r="B282" s="45">
        <v>25</v>
      </c>
      <c r="C282" s="86"/>
      <c r="D282" s="86"/>
      <c r="E282" s="95"/>
      <c r="F282" s="60">
        <v>67024</v>
      </c>
      <c r="G282" s="29">
        <f t="shared" si="33"/>
        <v>49999.903999999995</v>
      </c>
      <c r="H282" s="29"/>
      <c r="I282" s="29">
        <f t="shared" si="36"/>
        <v>20107.2</v>
      </c>
      <c r="J282" s="29">
        <f t="shared" si="34"/>
        <v>87131.199999999997</v>
      </c>
      <c r="K282" s="29">
        <f t="shared" si="35"/>
        <v>64999.875199999995</v>
      </c>
      <c r="L282" s="48"/>
      <c r="Q282" s="62"/>
    </row>
    <row r="283" spans="1:17" s="61" customFormat="1" ht="32.1" customHeight="1">
      <c r="A283" s="45">
        <v>255</v>
      </c>
      <c r="B283" s="45">
        <v>26</v>
      </c>
      <c r="C283" s="86"/>
      <c r="D283" s="86"/>
      <c r="E283" s="95"/>
      <c r="F283" s="60">
        <v>67024</v>
      </c>
      <c r="G283" s="29">
        <f t="shared" si="33"/>
        <v>49999.903999999995</v>
      </c>
      <c r="H283" s="29"/>
      <c r="I283" s="29">
        <f t="shared" si="36"/>
        <v>20107.2</v>
      </c>
      <c r="J283" s="29">
        <f t="shared" si="34"/>
        <v>87131.199999999997</v>
      </c>
      <c r="K283" s="29">
        <f t="shared" si="35"/>
        <v>64999.875199999995</v>
      </c>
      <c r="L283" s="48"/>
      <c r="Q283" s="62"/>
    </row>
    <row r="284" spans="1:17" s="61" customFormat="1" ht="32.1" customHeight="1">
      <c r="A284" s="45">
        <v>256</v>
      </c>
      <c r="B284" s="45">
        <v>27</v>
      </c>
      <c r="C284" s="86"/>
      <c r="D284" s="86"/>
      <c r="E284" s="95"/>
      <c r="F284" s="60">
        <v>67024</v>
      </c>
      <c r="G284" s="29">
        <f t="shared" si="33"/>
        <v>49999.903999999995</v>
      </c>
      <c r="H284" s="29"/>
      <c r="I284" s="29">
        <f t="shared" si="36"/>
        <v>20107.2</v>
      </c>
      <c r="J284" s="29">
        <f t="shared" si="34"/>
        <v>87131.199999999997</v>
      </c>
      <c r="K284" s="29">
        <f t="shared" si="35"/>
        <v>64999.875199999995</v>
      </c>
      <c r="L284" s="48"/>
      <c r="Q284" s="62"/>
    </row>
    <row r="285" spans="1:17" s="61" customFormat="1" ht="32.1" customHeight="1">
      <c r="A285" s="45">
        <v>257</v>
      </c>
      <c r="B285" s="45">
        <v>28</v>
      </c>
      <c r="C285" s="86"/>
      <c r="D285" s="86"/>
      <c r="E285" s="95"/>
      <c r="F285" s="60">
        <v>67024</v>
      </c>
      <c r="G285" s="29">
        <f t="shared" si="33"/>
        <v>49999.903999999995</v>
      </c>
      <c r="H285" s="29"/>
      <c r="I285" s="29">
        <f t="shared" si="36"/>
        <v>20107.2</v>
      </c>
      <c r="J285" s="29">
        <f t="shared" si="34"/>
        <v>87131.199999999997</v>
      </c>
      <c r="K285" s="29">
        <f t="shared" si="35"/>
        <v>64999.875199999995</v>
      </c>
      <c r="L285" s="48"/>
      <c r="Q285" s="62"/>
    </row>
    <row r="286" spans="1:17" s="61" customFormat="1" ht="32.1" customHeight="1">
      <c r="A286" s="45">
        <v>258</v>
      </c>
      <c r="B286" s="45">
        <v>29</v>
      </c>
      <c r="C286" s="86"/>
      <c r="D286" s="86"/>
      <c r="E286" s="95"/>
      <c r="F286" s="60">
        <v>67024</v>
      </c>
      <c r="G286" s="29">
        <f t="shared" si="33"/>
        <v>49999.903999999995</v>
      </c>
      <c r="H286" s="29"/>
      <c r="I286" s="29">
        <f t="shared" si="36"/>
        <v>20107.2</v>
      </c>
      <c r="J286" s="29">
        <f t="shared" si="34"/>
        <v>87131.199999999997</v>
      </c>
      <c r="K286" s="29">
        <f t="shared" si="35"/>
        <v>64999.875199999995</v>
      </c>
      <c r="L286" s="48"/>
      <c r="Q286" s="62"/>
    </row>
    <row r="287" spans="1:17" s="31" customFormat="1" ht="32.1" customHeight="1">
      <c r="A287" s="45">
        <v>259</v>
      </c>
      <c r="B287" s="45">
        <v>30</v>
      </c>
      <c r="C287" s="86" t="s">
        <v>163</v>
      </c>
      <c r="D287" s="86" t="s">
        <v>164</v>
      </c>
      <c r="E287" s="87">
        <v>4</v>
      </c>
      <c r="F287" s="29">
        <v>67024</v>
      </c>
      <c r="G287" s="29">
        <f t="shared" si="33"/>
        <v>49999.903999999995</v>
      </c>
      <c r="H287" s="29"/>
      <c r="I287" s="29"/>
      <c r="J287" s="29">
        <f t="shared" si="34"/>
        <v>67024</v>
      </c>
      <c r="K287" s="29">
        <f t="shared" si="35"/>
        <v>49999.903999999995</v>
      </c>
      <c r="L287" s="48"/>
      <c r="Q287" s="43"/>
    </row>
    <row r="288" spans="1:17" s="31" customFormat="1" ht="32.1" customHeight="1">
      <c r="A288" s="45">
        <v>260</v>
      </c>
      <c r="B288" s="45">
        <v>31</v>
      </c>
      <c r="C288" s="86"/>
      <c r="D288" s="86"/>
      <c r="E288" s="87"/>
      <c r="F288" s="29">
        <v>67024</v>
      </c>
      <c r="G288" s="29">
        <f t="shared" si="33"/>
        <v>49999.903999999995</v>
      </c>
      <c r="H288" s="29"/>
      <c r="I288" s="29"/>
      <c r="J288" s="29">
        <f t="shared" si="34"/>
        <v>67024</v>
      </c>
      <c r="K288" s="29">
        <f t="shared" si="35"/>
        <v>49999.903999999995</v>
      </c>
      <c r="L288" s="48"/>
      <c r="Q288" s="43"/>
    </row>
    <row r="289" spans="1:85" s="31" customFormat="1" ht="32.1" customHeight="1">
      <c r="A289" s="45">
        <v>261</v>
      </c>
      <c r="B289" s="45">
        <v>32</v>
      </c>
      <c r="C289" s="86"/>
      <c r="D289" s="86"/>
      <c r="E289" s="87"/>
      <c r="F289" s="29">
        <v>67024</v>
      </c>
      <c r="G289" s="29">
        <f t="shared" si="33"/>
        <v>49999.903999999995</v>
      </c>
      <c r="H289" s="29"/>
      <c r="I289" s="29"/>
      <c r="J289" s="29">
        <f t="shared" si="34"/>
        <v>67024</v>
      </c>
      <c r="K289" s="29">
        <f t="shared" si="35"/>
        <v>49999.903999999995</v>
      </c>
      <c r="L289" s="48"/>
      <c r="Q289" s="43"/>
    </row>
    <row r="290" spans="1:85" s="31" customFormat="1" ht="32.1" customHeight="1">
      <c r="A290" s="45">
        <v>262</v>
      </c>
      <c r="B290" s="45">
        <v>33</v>
      </c>
      <c r="C290" s="86"/>
      <c r="D290" s="86"/>
      <c r="E290" s="87"/>
      <c r="F290" s="29">
        <v>67024</v>
      </c>
      <c r="G290" s="29">
        <f t="shared" si="33"/>
        <v>49999.903999999995</v>
      </c>
      <c r="H290" s="29"/>
      <c r="I290" s="29"/>
      <c r="J290" s="29">
        <f t="shared" si="34"/>
        <v>67024</v>
      </c>
      <c r="K290" s="29">
        <f t="shared" si="35"/>
        <v>49999.903999999995</v>
      </c>
      <c r="L290" s="48"/>
      <c r="Q290" s="43"/>
    </row>
    <row r="291" spans="1:85" s="49" customFormat="1" ht="32.1" customHeight="1">
      <c r="A291" s="94" t="s">
        <v>81</v>
      </c>
      <c r="B291" s="94"/>
      <c r="C291" s="94"/>
      <c r="D291" s="47"/>
      <c r="E291" s="54">
        <f>SUM(E258:E290)</f>
        <v>33</v>
      </c>
      <c r="F291" s="55">
        <f t="shared" ref="F291:K291" si="37">SUM(F258:F290)</f>
        <v>2977135</v>
      </c>
      <c r="G291" s="55">
        <f t="shared" si="37"/>
        <v>2216418.2140000015</v>
      </c>
      <c r="H291" s="55">
        <f t="shared" si="37"/>
        <v>226548.1</v>
      </c>
      <c r="I291" s="55">
        <f t="shared" si="37"/>
        <v>160857.60000000001</v>
      </c>
      <c r="J291" s="55">
        <f t="shared" si="37"/>
        <v>3364540.7000000016</v>
      </c>
      <c r="K291" s="55">
        <f t="shared" si="37"/>
        <v>2504812.5702000009</v>
      </c>
      <c r="L291" s="48"/>
      <c r="M291" s="31"/>
      <c r="N291" s="31"/>
      <c r="O291" s="31"/>
      <c r="P291" s="31"/>
      <c r="Q291" s="43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</row>
    <row r="292" spans="1:85" s="56" customFormat="1" ht="32.1" customHeight="1">
      <c r="A292" s="93" t="s">
        <v>165</v>
      </c>
      <c r="B292" s="93"/>
      <c r="C292" s="93"/>
      <c r="D292" s="93"/>
      <c r="E292" s="93"/>
      <c r="F292" s="93"/>
      <c r="G292" s="93"/>
      <c r="H292" s="93"/>
      <c r="I292" s="93"/>
      <c r="J292" s="93"/>
      <c r="K292" s="93"/>
      <c r="L292" s="48"/>
      <c r="M292" s="40"/>
      <c r="N292" s="40"/>
      <c r="O292" s="40"/>
      <c r="P292" s="40"/>
      <c r="Q292" s="41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</row>
    <row r="293" spans="1:85" s="31" customFormat="1" ht="32.1" customHeight="1">
      <c r="A293" s="45">
        <v>263</v>
      </c>
      <c r="B293" s="45">
        <v>1</v>
      </c>
      <c r="C293" s="27" t="s">
        <v>118</v>
      </c>
      <c r="D293" s="27" t="s">
        <v>142</v>
      </c>
      <c r="E293" s="26">
        <v>1</v>
      </c>
      <c r="F293" s="29">
        <v>294274</v>
      </c>
      <c r="G293" s="29">
        <f t="shared" ref="G293:G340" si="38">+IF(F293&gt;120000,F293-F293*0.01-29280-(F293-120000)*0.26,F293-F293*0.01-F293*0.244)</f>
        <v>216740.02000000002</v>
      </c>
      <c r="H293" s="29"/>
      <c r="I293" s="29"/>
      <c r="J293" s="29">
        <f t="shared" ref="J293:J340" si="39">F293+H293+I293</f>
        <v>294274</v>
      </c>
      <c r="K293" s="29">
        <f t="shared" ref="K293:K340" si="40">+IF(J293&gt;120000,J293-J293*0.01-29280-(J293-120000)*0.26,J293-J293*0.01-J293*0.244)</f>
        <v>216740.02000000002</v>
      </c>
      <c r="L293" s="48"/>
      <c r="Q293" s="43"/>
    </row>
    <row r="294" spans="1:85" s="31" customFormat="1" ht="32.1" customHeight="1">
      <c r="A294" s="45">
        <v>264</v>
      </c>
      <c r="B294" s="45">
        <v>2</v>
      </c>
      <c r="C294" s="27" t="s">
        <v>84</v>
      </c>
      <c r="D294" s="27" t="s">
        <v>85</v>
      </c>
      <c r="E294" s="26">
        <v>1</v>
      </c>
      <c r="F294" s="29">
        <v>67024</v>
      </c>
      <c r="G294" s="29">
        <f t="shared" si="38"/>
        <v>49999.903999999995</v>
      </c>
      <c r="H294" s="29">
        <f>F294*30/100</f>
        <v>20107.2</v>
      </c>
      <c r="I294" s="29"/>
      <c r="J294" s="29">
        <f t="shared" si="39"/>
        <v>87131.199999999997</v>
      </c>
      <c r="K294" s="29">
        <f t="shared" si="40"/>
        <v>64999.875199999995</v>
      </c>
      <c r="L294" s="48"/>
      <c r="Q294" s="43"/>
    </row>
    <row r="295" spans="1:85" s="31" customFormat="1" ht="32.1" customHeight="1">
      <c r="A295" s="45">
        <v>265</v>
      </c>
      <c r="B295" s="45">
        <v>3</v>
      </c>
      <c r="C295" s="27" t="s">
        <v>86</v>
      </c>
      <c r="D295" s="27" t="s">
        <v>87</v>
      </c>
      <c r="E295" s="26">
        <v>1</v>
      </c>
      <c r="F295" s="29">
        <v>150698</v>
      </c>
      <c r="G295" s="29">
        <f t="shared" si="38"/>
        <v>111929.54</v>
      </c>
      <c r="H295" s="29"/>
      <c r="I295" s="29"/>
      <c r="J295" s="29">
        <f t="shared" si="39"/>
        <v>150698</v>
      </c>
      <c r="K295" s="29">
        <f t="shared" si="40"/>
        <v>111929.54</v>
      </c>
      <c r="L295" s="48"/>
      <c r="Q295" s="43"/>
    </row>
    <row r="296" spans="1:85" s="31" customFormat="1" ht="32.1" customHeight="1">
      <c r="A296" s="45">
        <v>266</v>
      </c>
      <c r="B296" s="45">
        <v>4</v>
      </c>
      <c r="C296" s="46" t="s">
        <v>166</v>
      </c>
      <c r="D296" s="46" t="s">
        <v>89</v>
      </c>
      <c r="E296" s="26">
        <v>1</v>
      </c>
      <c r="F296" s="29">
        <v>100161</v>
      </c>
      <c r="G296" s="29">
        <f t="shared" si="38"/>
        <v>74720.106</v>
      </c>
      <c r="H296" s="29"/>
      <c r="I296" s="29"/>
      <c r="J296" s="29">
        <f t="shared" si="39"/>
        <v>100161</v>
      </c>
      <c r="K296" s="29">
        <f t="shared" si="40"/>
        <v>74720.106</v>
      </c>
      <c r="L296" s="48"/>
      <c r="Q296" s="43"/>
    </row>
    <row r="297" spans="1:85" s="31" customFormat="1" ht="32.1" customHeight="1">
      <c r="A297" s="45">
        <v>267</v>
      </c>
      <c r="B297" s="45">
        <v>5</v>
      </c>
      <c r="C297" s="27" t="s">
        <v>90</v>
      </c>
      <c r="D297" s="27" t="s">
        <v>91</v>
      </c>
      <c r="E297" s="26">
        <v>1</v>
      </c>
      <c r="F297" s="29">
        <v>67024</v>
      </c>
      <c r="G297" s="29">
        <f t="shared" si="38"/>
        <v>49999.903999999995</v>
      </c>
      <c r="H297" s="29"/>
      <c r="I297" s="29"/>
      <c r="J297" s="29">
        <f t="shared" si="39"/>
        <v>67024</v>
      </c>
      <c r="K297" s="29">
        <f t="shared" si="40"/>
        <v>49999.903999999995</v>
      </c>
      <c r="L297" s="48"/>
      <c r="Q297" s="43"/>
    </row>
    <row r="298" spans="1:85" s="31" customFormat="1" ht="32.1" customHeight="1">
      <c r="A298" s="45">
        <v>268</v>
      </c>
      <c r="B298" s="45">
        <v>6</v>
      </c>
      <c r="C298" s="27" t="s">
        <v>92</v>
      </c>
      <c r="D298" s="27" t="s">
        <v>93</v>
      </c>
      <c r="E298" s="26">
        <v>1</v>
      </c>
      <c r="F298" s="29">
        <v>100027</v>
      </c>
      <c r="G298" s="29">
        <f t="shared" si="38"/>
        <v>74620.141999999993</v>
      </c>
      <c r="H298" s="29"/>
      <c r="I298" s="29"/>
      <c r="J298" s="29">
        <f t="shared" si="39"/>
        <v>100027</v>
      </c>
      <c r="K298" s="29">
        <f t="shared" si="40"/>
        <v>74620.141999999993</v>
      </c>
      <c r="L298" s="48"/>
      <c r="Q298" s="43"/>
    </row>
    <row r="299" spans="1:85" s="31" customFormat="1" ht="32.1" customHeight="1">
      <c r="A299" s="45">
        <v>269</v>
      </c>
      <c r="B299" s="45">
        <v>7</v>
      </c>
      <c r="C299" s="27" t="s">
        <v>94</v>
      </c>
      <c r="D299" s="27" t="s">
        <v>95</v>
      </c>
      <c r="E299" s="26">
        <v>1</v>
      </c>
      <c r="F299" s="29">
        <v>90060</v>
      </c>
      <c r="G299" s="29">
        <f t="shared" si="38"/>
        <v>67184.759999999995</v>
      </c>
      <c r="H299" s="29"/>
      <c r="I299" s="29"/>
      <c r="J299" s="29">
        <f t="shared" si="39"/>
        <v>90060</v>
      </c>
      <c r="K299" s="29">
        <f t="shared" si="40"/>
        <v>67184.759999999995</v>
      </c>
      <c r="L299" s="48"/>
      <c r="Q299" s="43"/>
    </row>
    <row r="300" spans="1:85" s="31" customFormat="1" ht="32.1" customHeight="1">
      <c r="A300" s="45">
        <v>270</v>
      </c>
      <c r="B300" s="45">
        <v>8</v>
      </c>
      <c r="C300" s="86" t="s">
        <v>167</v>
      </c>
      <c r="D300" s="86" t="s">
        <v>97</v>
      </c>
      <c r="E300" s="87">
        <v>10</v>
      </c>
      <c r="F300" s="29">
        <v>100536</v>
      </c>
      <c r="G300" s="29">
        <f t="shared" si="38"/>
        <v>74999.856</v>
      </c>
      <c r="H300" s="29"/>
      <c r="I300" s="29"/>
      <c r="J300" s="29">
        <f t="shared" si="39"/>
        <v>100536</v>
      </c>
      <c r="K300" s="29">
        <f t="shared" si="40"/>
        <v>74999.856</v>
      </c>
      <c r="L300" s="48"/>
      <c r="Q300" s="43"/>
    </row>
    <row r="301" spans="1:85" s="31" customFormat="1" ht="32.1" customHeight="1">
      <c r="A301" s="45">
        <v>271</v>
      </c>
      <c r="B301" s="45">
        <v>9</v>
      </c>
      <c r="C301" s="86"/>
      <c r="D301" s="86"/>
      <c r="E301" s="87"/>
      <c r="F301" s="29">
        <v>100536</v>
      </c>
      <c r="G301" s="29">
        <f t="shared" si="38"/>
        <v>74999.856</v>
      </c>
      <c r="H301" s="29"/>
      <c r="I301" s="29"/>
      <c r="J301" s="29">
        <f t="shared" si="39"/>
        <v>100536</v>
      </c>
      <c r="K301" s="29">
        <f t="shared" si="40"/>
        <v>74999.856</v>
      </c>
      <c r="L301" s="48"/>
      <c r="Q301" s="43"/>
    </row>
    <row r="302" spans="1:85" s="31" customFormat="1" ht="32.1" customHeight="1">
      <c r="A302" s="45">
        <v>272</v>
      </c>
      <c r="B302" s="45">
        <v>10</v>
      </c>
      <c r="C302" s="86"/>
      <c r="D302" s="86"/>
      <c r="E302" s="87"/>
      <c r="F302" s="29">
        <v>100536</v>
      </c>
      <c r="G302" s="29">
        <f t="shared" si="38"/>
        <v>74999.856</v>
      </c>
      <c r="H302" s="29"/>
      <c r="I302" s="29"/>
      <c r="J302" s="29">
        <f t="shared" si="39"/>
        <v>100536</v>
      </c>
      <c r="K302" s="29">
        <f t="shared" si="40"/>
        <v>74999.856</v>
      </c>
      <c r="L302" s="48"/>
      <c r="Q302" s="43"/>
    </row>
    <row r="303" spans="1:85" s="31" customFormat="1" ht="32.1" customHeight="1">
      <c r="A303" s="45">
        <v>273</v>
      </c>
      <c r="B303" s="45">
        <v>11</v>
      </c>
      <c r="C303" s="86"/>
      <c r="D303" s="86"/>
      <c r="E303" s="87"/>
      <c r="F303" s="29">
        <v>100536</v>
      </c>
      <c r="G303" s="29">
        <f t="shared" si="38"/>
        <v>74999.856</v>
      </c>
      <c r="H303" s="29"/>
      <c r="I303" s="29"/>
      <c r="J303" s="29">
        <f t="shared" si="39"/>
        <v>100536</v>
      </c>
      <c r="K303" s="29">
        <f t="shared" si="40"/>
        <v>74999.856</v>
      </c>
      <c r="L303" s="48"/>
      <c r="Q303" s="43"/>
    </row>
    <row r="304" spans="1:85" s="31" customFormat="1" ht="32.1" customHeight="1">
      <c r="A304" s="45">
        <v>274</v>
      </c>
      <c r="B304" s="45">
        <v>12</v>
      </c>
      <c r="C304" s="86"/>
      <c r="D304" s="86"/>
      <c r="E304" s="87"/>
      <c r="F304" s="29">
        <v>100536</v>
      </c>
      <c r="G304" s="29">
        <f t="shared" si="38"/>
        <v>74999.856</v>
      </c>
      <c r="H304" s="29"/>
      <c r="I304" s="29"/>
      <c r="J304" s="29">
        <f t="shared" si="39"/>
        <v>100536</v>
      </c>
      <c r="K304" s="29">
        <f t="shared" si="40"/>
        <v>74999.856</v>
      </c>
      <c r="L304" s="48"/>
      <c r="Q304" s="43"/>
    </row>
    <row r="305" spans="1:17" s="31" customFormat="1" ht="32.1" customHeight="1">
      <c r="A305" s="45">
        <v>275</v>
      </c>
      <c r="B305" s="45">
        <v>13</v>
      </c>
      <c r="C305" s="86"/>
      <c r="D305" s="86"/>
      <c r="E305" s="87"/>
      <c r="F305" s="29">
        <v>100536</v>
      </c>
      <c r="G305" s="29">
        <f t="shared" si="38"/>
        <v>74999.856</v>
      </c>
      <c r="H305" s="29"/>
      <c r="I305" s="29"/>
      <c r="J305" s="29">
        <f t="shared" si="39"/>
        <v>100536</v>
      </c>
      <c r="K305" s="29">
        <f t="shared" si="40"/>
        <v>74999.856</v>
      </c>
      <c r="L305" s="48"/>
      <c r="Q305" s="43"/>
    </row>
    <row r="306" spans="1:17" s="31" customFormat="1" ht="32.1" customHeight="1">
      <c r="A306" s="45">
        <v>276</v>
      </c>
      <c r="B306" s="45">
        <v>14</v>
      </c>
      <c r="C306" s="86"/>
      <c r="D306" s="86"/>
      <c r="E306" s="87"/>
      <c r="F306" s="29">
        <v>100536</v>
      </c>
      <c r="G306" s="29">
        <f t="shared" si="38"/>
        <v>74999.856</v>
      </c>
      <c r="H306" s="29"/>
      <c r="I306" s="29"/>
      <c r="J306" s="29">
        <f t="shared" si="39"/>
        <v>100536</v>
      </c>
      <c r="K306" s="29">
        <f t="shared" si="40"/>
        <v>74999.856</v>
      </c>
      <c r="L306" s="48"/>
      <c r="Q306" s="43"/>
    </row>
    <row r="307" spans="1:17" s="31" customFormat="1" ht="32.1" customHeight="1">
      <c r="A307" s="45">
        <v>277</v>
      </c>
      <c r="B307" s="45">
        <v>15</v>
      </c>
      <c r="C307" s="86"/>
      <c r="D307" s="86"/>
      <c r="E307" s="87"/>
      <c r="F307" s="29">
        <v>100536</v>
      </c>
      <c r="G307" s="29">
        <f t="shared" si="38"/>
        <v>74999.856</v>
      </c>
      <c r="H307" s="29"/>
      <c r="I307" s="29"/>
      <c r="J307" s="29">
        <f t="shared" si="39"/>
        <v>100536</v>
      </c>
      <c r="K307" s="29">
        <f t="shared" si="40"/>
        <v>74999.856</v>
      </c>
      <c r="L307" s="48"/>
      <c r="Q307" s="43"/>
    </row>
    <row r="308" spans="1:17" s="31" customFormat="1" ht="32.1" customHeight="1">
      <c r="A308" s="45">
        <v>278</v>
      </c>
      <c r="B308" s="45">
        <v>16</v>
      </c>
      <c r="C308" s="86"/>
      <c r="D308" s="86"/>
      <c r="E308" s="87"/>
      <c r="F308" s="29">
        <v>100536</v>
      </c>
      <c r="G308" s="29">
        <f t="shared" si="38"/>
        <v>74999.856</v>
      </c>
      <c r="H308" s="29"/>
      <c r="I308" s="29"/>
      <c r="J308" s="29">
        <f t="shared" si="39"/>
        <v>100536</v>
      </c>
      <c r="K308" s="29">
        <f t="shared" si="40"/>
        <v>74999.856</v>
      </c>
      <c r="L308" s="48"/>
      <c r="Q308" s="43"/>
    </row>
    <row r="309" spans="1:17" s="31" customFormat="1" ht="32.1" customHeight="1">
      <c r="A309" s="45">
        <v>279</v>
      </c>
      <c r="B309" s="45">
        <v>17</v>
      </c>
      <c r="C309" s="86"/>
      <c r="D309" s="86"/>
      <c r="E309" s="87"/>
      <c r="F309" s="29">
        <v>100536</v>
      </c>
      <c r="G309" s="29">
        <f t="shared" si="38"/>
        <v>74999.856</v>
      </c>
      <c r="H309" s="29"/>
      <c r="I309" s="29"/>
      <c r="J309" s="29">
        <f t="shared" si="39"/>
        <v>100536</v>
      </c>
      <c r="K309" s="29">
        <f t="shared" si="40"/>
        <v>74999.856</v>
      </c>
      <c r="L309" s="48"/>
      <c r="Q309" s="43"/>
    </row>
    <row r="310" spans="1:17" s="31" customFormat="1" ht="32.1" customHeight="1">
      <c r="A310" s="45">
        <v>280</v>
      </c>
      <c r="B310" s="45">
        <v>18</v>
      </c>
      <c r="C310" s="27" t="s">
        <v>98</v>
      </c>
      <c r="D310" s="27" t="s">
        <v>99</v>
      </c>
      <c r="E310" s="26">
        <v>1</v>
      </c>
      <c r="F310" s="29">
        <v>75027</v>
      </c>
      <c r="G310" s="29">
        <f t="shared" si="38"/>
        <v>55970.141999999993</v>
      </c>
      <c r="H310" s="29"/>
      <c r="I310" s="29"/>
      <c r="J310" s="29">
        <f t="shared" si="39"/>
        <v>75027</v>
      </c>
      <c r="K310" s="29">
        <f t="shared" si="40"/>
        <v>55970.141999999993</v>
      </c>
      <c r="L310" s="48"/>
      <c r="Q310" s="43"/>
    </row>
    <row r="311" spans="1:17" s="31" customFormat="1" ht="32.1" customHeight="1">
      <c r="A311" s="45">
        <v>281</v>
      </c>
      <c r="B311" s="45">
        <v>19</v>
      </c>
      <c r="C311" s="27" t="s">
        <v>100</v>
      </c>
      <c r="D311" s="27" t="s">
        <v>101</v>
      </c>
      <c r="E311" s="26">
        <v>1</v>
      </c>
      <c r="F311" s="29">
        <v>190137</v>
      </c>
      <c r="G311" s="29">
        <f t="shared" si="38"/>
        <v>140720.01</v>
      </c>
      <c r="H311" s="29"/>
      <c r="I311" s="29"/>
      <c r="J311" s="29">
        <f t="shared" si="39"/>
        <v>190137</v>
      </c>
      <c r="K311" s="29">
        <f t="shared" si="40"/>
        <v>140720.01</v>
      </c>
      <c r="L311" s="48"/>
      <c r="Q311" s="43"/>
    </row>
    <row r="312" spans="1:17" s="31" customFormat="1" ht="32.1" customHeight="1">
      <c r="A312" s="45">
        <v>282</v>
      </c>
      <c r="B312" s="45">
        <v>20</v>
      </c>
      <c r="C312" s="27" t="s">
        <v>121</v>
      </c>
      <c r="D312" s="27" t="s">
        <v>122</v>
      </c>
      <c r="E312" s="26">
        <v>1</v>
      </c>
      <c r="F312" s="29">
        <v>110871</v>
      </c>
      <c r="G312" s="29">
        <f t="shared" si="38"/>
        <v>82709.766000000003</v>
      </c>
      <c r="H312" s="29"/>
      <c r="I312" s="29"/>
      <c r="J312" s="29">
        <f t="shared" si="39"/>
        <v>110871</v>
      </c>
      <c r="K312" s="29">
        <f t="shared" si="40"/>
        <v>82709.766000000003</v>
      </c>
      <c r="L312" s="48"/>
      <c r="Q312" s="43"/>
    </row>
    <row r="313" spans="1:17" s="31" customFormat="1" ht="32.1" customHeight="1">
      <c r="A313" s="45">
        <v>283</v>
      </c>
      <c r="B313" s="45">
        <v>21</v>
      </c>
      <c r="C313" s="27" t="s">
        <v>102</v>
      </c>
      <c r="D313" s="27" t="s">
        <v>103</v>
      </c>
      <c r="E313" s="26">
        <v>1</v>
      </c>
      <c r="F313" s="29">
        <v>97010</v>
      </c>
      <c r="G313" s="29">
        <f t="shared" si="38"/>
        <v>72369.459999999992</v>
      </c>
      <c r="H313" s="29">
        <f>F313*50/100</f>
        <v>48505</v>
      </c>
      <c r="I313" s="29"/>
      <c r="J313" s="29">
        <f t="shared" si="39"/>
        <v>145515</v>
      </c>
      <c r="K313" s="29">
        <f t="shared" si="40"/>
        <v>108145.95000000001</v>
      </c>
      <c r="L313" s="48"/>
      <c r="Q313" s="43"/>
    </row>
    <row r="314" spans="1:17" s="31" customFormat="1" ht="32.1" customHeight="1">
      <c r="A314" s="45">
        <v>284</v>
      </c>
      <c r="B314" s="45">
        <v>22</v>
      </c>
      <c r="C314" s="27" t="s">
        <v>153</v>
      </c>
      <c r="D314" s="27" t="s">
        <v>154</v>
      </c>
      <c r="E314" s="26">
        <v>1</v>
      </c>
      <c r="F314" s="29">
        <v>67024</v>
      </c>
      <c r="G314" s="29">
        <f t="shared" si="38"/>
        <v>49999.903999999995</v>
      </c>
      <c r="H314" s="29"/>
      <c r="I314" s="29"/>
      <c r="J314" s="29">
        <f t="shared" si="39"/>
        <v>67024</v>
      </c>
      <c r="K314" s="29">
        <f t="shared" si="40"/>
        <v>49999.903999999995</v>
      </c>
      <c r="L314" s="48"/>
      <c r="Q314" s="43"/>
    </row>
    <row r="315" spans="1:17" s="31" customFormat="1" ht="32.1" customHeight="1">
      <c r="A315" s="45">
        <v>285</v>
      </c>
      <c r="B315" s="45">
        <v>23</v>
      </c>
      <c r="C315" s="86" t="s">
        <v>104</v>
      </c>
      <c r="D315" s="86" t="s">
        <v>105</v>
      </c>
      <c r="E315" s="87">
        <v>2</v>
      </c>
      <c r="F315" s="29">
        <v>78056</v>
      </c>
      <c r="G315" s="29">
        <f t="shared" si="38"/>
        <v>58229.775999999998</v>
      </c>
      <c r="H315" s="29"/>
      <c r="I315" s="29"/>
      <c r="J315" s="29">
        <f t="shared" si="39"/>
        <v>78056</v>
      </c>
      <c r="K315" s="29">
        <f t="shared" si="40"/>
        <v>58229.775999999998</v>
      </c>
      <c r="L315" s="48"/>
      <c r="Q315" s="43"/>
    </row>
    <row r="316" spans="1:17" s="31" customFormat="1" ht="32.1" customHeight="1">
      <c r="A316" s="45">
        <v>286</v>
      </c>
      <c r="B316" s="45">
        <v>24</v>
      </c>
      <c r="C316" s="86"/>
      <c r="D316" s="86"/>
      <c r="E316" s="87"/>
      <c r="F316" s="29">
        <v>78056</v>
      </c>
      <c r="G316" s="29">
        <f t="shared" si="38"/>
        <v>58229.775999999998</v>
      </c>
      <c r="H316" s="29"/>
      <c r="I316" s="29"/>
      <c r="J316" s="29">
        <f t="shared" si="39"/>
        <v>78056</v>
      </c>
      <c r="K316" s="29">
        <f t="shared" si="40"/>
        <v>58229.775999999998</v>
      </c>
      <c r="L316" s="48"/>
      <c r="Q316" s="43"/>
    </row>
    <row r="317" spans="1:17" s="31" customFormat="1" ht="32.1" customHeight="1">
      <c r="A317" s="45">
        <v>287</v>
      </c>
      <c r="B317" s="45">
        <v>25</v>
      </c>
      <c r="C317" s="27" t="s">
        <v>106</v>
      </c>
      <c r="D317" s="27" t="s">
        <v>107</v>
      </c>
      <c r="E317" s="26">
        <v>1</v>
      </c>
      <c r="F317" s="29">
        <v>164521</v>
      </c>
      <c r="G317" s="29">
        <f t="shared" si="38"/>
        <v>122020.33</v>
      </c>
      <c r="H317" s="29"/>
      <c r="I317" s="29"/>
      <c r="J317" s="29">
        <f t="shared" si="39"/>
        <v>164521</v>
      </c>
      <c r="K317" s="29">
        <f t="shared" si="40"/>
        <v>122020.33</v>
      </c>
      <c r="L317" s="48"/>
      <c r="Q317" s="43"/>
    </row>
    <row r="318" spans="1:17" s="31" customFormat="1" ht="32.1" customHeight="1">
      <c r="A318" s="45">
        <v>288</v>
      </c>
      <c r="B318" s="45">
        <v>26</v>
      </c>
      <c r="C318" s="27" t="s">
        <v>108</v>
      </c>
      <c r="D318" s="27" t="s">
        <v>109</v>
      </c>
      <c r="E318" s="26">
        <v>1</v>
      </c>
      <c r="F318" s="29">
        <v>80764</v>
      </c>
      <c r="G318" s="29">
        <f t="shared" si="38"/>
        <v>60249.944000000003</v>
      </c>
      <c r="H318" s="29"/>
      <c r="I318" s="29"/>
      <c r="J318" s="29">
        <f t="shared" si="39"/>
        <v>80764</v>
      </c>
      <c r="K318" s="29">
        <f t="shared" si="40"/>
        <v>60249.944000000003</v>
      </c>
      <c r="L318" s="48"/>
      <c r="Q318" s="43"/>
    </row>
    <row r="319" spans="1:17" s="31" customFormat="1" ht="32.1" customHeight="1">
      <c r="A319" s="45">
        <v>289</v>
      </c>
      <c r="B319" s="45">
        <v>27</v>
      </c>
      <c r="C319" s="86" t="s">
        <v>133</v>
      </c>
      <c r="D319" s="86" t="s">
        <v>124</v>
      </c>
      <c r="E319" s="87">
        <v>7</v>
      </c>
      <c r="F319" s="29">
        <v>67024</v>
      </c>
      <c r="G319" s="29">
        <f t="shared" si="38"/>
        <v>49999.903999999995</v>
      </c>
      <c r="H319" s="29"/>
      <c r="I319" s="29"/>
      <c r="J319" s="29">
        <f t="shared" si="39"/>
        <v>67024</v>
      </c>
      <c r="K319" s="29">
        <f t="shared" si="40"/>
        <v>49999.903999999995</v>
      </c>
      <c r="L319" s="48"/>
      <c r="Q319" s="43"/>
    </row>
    <row r="320" spans="1:17" s="31" customFormat="1" ht="32.1" customHeight="1">
      <c r="A320" s="45">
        <v>290</v>
      </c>
      <c r="B320" s="45">
        <v>28</v>
      </c>
      <c r="C320" s="86"/>
      <c r="D320" s="86"/>
      <c r="E320" s="87"/>
      <c r="F320" s="29">
        <v>67024</v>
      </c>
      <c r="G320" s="29">
        <f t="shared" si="38"/>
        <v>49999.903999999995</v>
      </c>
      <c r="H320" s="29"/>
      <c r="I320" s="29"/>
      <c r="J320" s="29">
        <f t="shared" si="39"/>
        <v>67024</v>
      </c>
      <c r="K320" s="29">
        <f t="shared" si="40"/>
        <v>49999.903999999995</v>
      </c>
      <c r="L320" s="48"/>
      <c r="Q320" s="43"/>
    </row>
    <row r="321" spans="1:17" s="31" customFormat="1" ht="32.1" customHeight="1">
      <c r="A321" s="45">
        <v>291</v>
      </c>
      <c r="B321" s="45">
        <v>29</v>
      </c>
      <c r="C321" s="86"/>
      <c r="D321" s="86"/>
      <c r="E321" s="87"/>
      <c r="F321" s="29">
        <v>67024</v>
      </c>
      <c r="G321" s="29">
        <f t="shared" si="38"/>
        <v>49999.903999999995</v>
      </c>
      <c r="H321" s="29"/>
      <c r="I321" s="29"/>
      <c r="J321" s="29">
        <f t="shared" si="39"/>
        <v>67024</v>
      </c>
      <c r="K321" s="29">
        <f t="shared" si="40"/>
        <v>49999.903999999995</v>
      </c>
      <c r="L321" s="48"/>
      <c r="Q321" s="43"/>
    </row>
    <row r="322" spans="1:17" s="31" customFormat="1" ht="32.1" customHeight="1">
      <c r="A322" s="45">
        <v>292</v>
      </c>
      <c r="B322" s="45">
        <v>30</v>
      </c>
      <c r="C322" s="86"/>
      <c r="D322" s="86"/>
      <c r="E322" s="87"/>
      <c r="F322" s="29">
        <v>67024</v>
      </c>
      <c r="G322" s="29">
        <f t="shared" si="38"/>
        <v>49999.903999999995</v>
      </c>
      <c r="H322" s="29"/>
      <c r="I322" s="29"/>
      <c r="J322" s="29">
        <f t="shared" si="39"/>
        <v>67024</v>
      </c>
      <c r="K322" s="29">
        <f t="shared" si="40"/>
        <v>49999.903999999995</v>
      </c>
      <c r="L322" s="48"/>
      <c r="Q322" s="43"/>
    </row>
    <row r="323" spans="1:17" s="31" customFormat="1" ht="32.1" customHeight="1">
      <c r="A323" s="45">
        <v>293</v>
      </c>
      <c r="B323" s="45">
        <v>31</v>
      </c>
      <c r="C323" s="86"/>
      <c r="D323" s="86"/>
      <c r="E323" s="87"/>
      <c r="F323" s="29">
        <v>67024</v>
      </c>
      <c r="G323" s="29">
        <f t="shared" si="38"/>
        <v>49999.903999999995</v>
      </c>
      <c r="H323" s="29"/>
      <c r="I323" s="29"/>
      <c r="J323" s="29">
        <f t="shared" si="39"/>
        <v>67024</v>
      </c>
      <c r="K323" s="29">
        <f t="shared" si="40"/>
        <v>49999.903999999995</v>
      </c>
      <c r="L323" s="48"/>
      <c r="Q323" s="43"/>
    </row>
    <row r="324" spans="1:17" s="31" customFormat="1" ht="32.1" customHeight="1">
      <c r="A324" s="45">
        <v>294</v>
      </c>
      <c r="B324" s="45">
        <v>32</v>
      </c>
      <c r="C324" s="86"/>
      <c r="D324" s="86"/>
      <c r="E324" s="87"/>
      <c r="F324" s="29">
        <v>67024</v>
      </c>
      <c r="G324" s="29">
        <f t="shared" si="38"/>
        <v>49999.903999999995</v>
      </c>
      <c r="H324" s="29"/>
      <c r="I324" s="29"/>
      <c r="J324" s="29">
        <f t="shared" si="39"/>
        <v>67024</v>
      </c>
      <c r="K324" s="29">
        <f t="shared" si="40"/>
        <v>49999.903999999995</v>
      </c>
      <c r="L324" s="48"/>
      <c r="Q324" s="43"/>
    </row>
    <row r="325" spans="1:17" s="31" customFormat="1" ht="32.1" customHeight="1">
      <c r="A325" s="45">
        <v>295</v>
      </c>
      <c r="B325" s="45">
        <v>33</v>
      </c>
      <c r="C325" s="86"/>
      <c r="D325" s="86"/>
      <c r="E325" s="87"/>
      <c r="F325" s="29">
        <v>67024</v>
      </c>
      <c r="G325" s="29">
        <f t="shared" si="38"/>
        <v>49999.903999999995</v>
      </c>
      <c r="H325" s="29"/>
      <c r="I325" s="29"/>
      <c r="J325" s="29">
        <f t="shared" si="39"/>
        <v>67024</v>
      </c>
      <c r="K325" s="29">
        <f t="shared" si="40"/>
        <v>49999.903999999995</v>
      </c>
      <c r="L325" s="48"/>
      <c r="Q325" s="43"/>
    </row>
    <row r="326" spans="1:17" s="31" customFormat="1" ht="32.1" customHeight="1">
      <c r="A326" s="45">
        <v>296</v>
      </c>
      <c r="B326" s="45">
        <v>34</v>
      </c>
      <c r="C326" s="86" t="s">
        <v>112</v>
      </c>
      <c r="D326" s="86" t="s">
        <v>127</v>
      </c>
      <c r="E326" s="87">
        <v>2</v>
      </c>
      <c r="F326" s="29">
        <v>85429</v>
      </c>
      <c r="G326" s="29">
        <f t="shared" si="38"/>
        <v>63730.034000000007</v>
      </c>
      <c r="H326" s="29">
        <f>F326*50/100</f>
        <v>42714.5</v>
      </c>
      <c r="I326" s="29"/>
      <c r="J326" s="29">
        <f t="shared" si="39"/>
        <v>128143.5</v>
      </c>
      <c r="K326" s="29">
        <f t="shared" si="40"/>
        <v>95464.755000000005</v>
      </c>
      <c r="L326" s="48"/>
      <c r="Q326" s="43"/>
    </row>
    <row r="327" spans="1:17" s="31" customFormat="1" ht="32.1" customHeight="1">
      <c r="A327" s="45">
        <v>297</v>
      </c>
      <c r="B327" s="45">
        <v>35</v>
      </c>
      <c r="C327" s="86"/>
      <c r="D327" s="86"/>
      <c r="E327" s="87"/>
      <c r="F327" s="29">
        <v>85429</v>
      </c>
      <c r="G327" s="29">
        <f t="shared" si="38"/>
        <v>63730.034000000007</v>
      </c>
      <c r="H327" s="29">
        <f>F327*50/100</f>
        <v>42714.5</v>
      </c>
      <c r="I327" s="29"/>
      <c r="J327" s="29">
        <f t="shared" si="39"/>
        <v>128143.5</v>
      </c>
      <c r="K327" s="29">
        <f t="shared" si="40"/>
        <v>95464.755000000005</v>
      </c>
      <c r="L327" s="48"/>
      <c r="Q327" s="43"/>
    </row>
    <row r="328" spans="1:17" s="31" customFormat="1" ht="32.1" customHeight="1">
      <c r="A328" s="45">
        <v>298</v>
      </c>
      <c r="B328" s="45">
        <v>36</v>
      </c>
      <c r="C328" s="27" t="s">
        <v>114</v>
      </c>
      <c r="D328" s="27" t="s">
        <v>115</v>
      </c>
      <c r="E328" s="26">
        <v>1</v>
      </c>
      <c r="F328" s="29">
        <v>67359</v>
      </c>
      <c r="G328" s="29">
        <f t="shared" si="38"/>
        <v>50249.813999999998</v>
      </c>
      <c r="H328" s="29">
        <f>F328*50/100</f>
        <v>33679.5</v>
      </c>
      <c r="I328" s="29"/>
      <c r="J328" s="29">
        <f t="shared" si="39"/>
        <v>101038.5</v>
      </c>
      <c r="K328" s="29">
        <f t="shared" si="40"/>
        <v>75374.721000000005</v>
      </c>
      <c r="L328" s="48"/>
      <c r="Q328" s="43"/>
    </row>
    <row r="329" spans="1:17" s="31" customFormat="1" ht="32.1" customHeight="1">
      <c r="A329" s="45">
        <v>299</v>
      </c>
      <c r="B329" s="45">
        <v>37</v>
      </c>
      <c r="C329" s="27" t="s">
        <v>39</v>
      </c>
      <c r="D329" s="27" t="s">
        <v>168</v>
      </c>
      <c r="E329" s="26">
        <v>1</v>
      </c>
      <c r="F329" s="29">
        <v>67024</v>
      </c>
      <c r="G329" s="29">
        <f t="shared" si="38"/>
        <v>49999.903999999995</v>
      </c>
      <c r="H329" s="29"/>
      <c r="I329" s="29"/>
      <c r="J329" s="29">
        <f t="shared" si="39"/>
        <v>67024</v>
      </c>
      <c r="K329" s="29">
        <f t="shared" si="40"/>
        <v>49999.903999999995</v>
      </c>
      <c r="L329" s="48"/>
      <c r="Q329" s="43"/>
    </row>
    <row r="330" spans="1:17" s="31" customFormat="1" ht="32.1" customHeight="1">
      <c r="A330" s="45">
        <v>300</v>
      </c>
      <c r="B330" s="45">
        <v>38</v>
      </c>
      <c r="C330" s="27" t="s">
        <v>41</v>
      </c>
      <c r="D330" s="27" t="s">
        <v>42</v>
      </c>
      <c r="E330" s="26">
        <v>1</v>
      </c>
      <c r="F330" s="29">
        <v>67024</v>
      </c>
      <c r="G330" s="29">
        <f t="shared" si="38"/>
        <v>49999.903999999995</v>
      </c>
      <c r="H330" s="29"/>
      <c r="I330" s="29"/>
      <c r="J330" s="29">
        <f t="shared" si="39"/>
        <v>67024</v>
      </c>
      <c r="K330" s="29">
        <f t="shared" si="40"/>
        <v>49999.903999999995</v>
      </c>
      <c r="L330" s="48"/>
      <c r="Q330" s="43"/>
    </row>
    <row r="331" spans="1:17" s="31" customFormat="1" ht="32.1" customHeight="1">
      <c r="A331" s="45">
        <v>301</v>
      </c>
      <c r="B331" s="45">
        <v>39</v>
      </c>
      <c r="C331" s="86" t="s">
        <v>169</v>
      </c>
      <c r="D331" s="86" t="s">
        <v>164</v>
      </c>
      <c r="E331" s="87">
        <v>10</v>
      </c>
      <c r="F331" s="29">
        <v>67024</v>
      </c>
      <c r="G331" s="29">
        <f t="shared" si="38"/>
        <v>49999.903999999995</v>
      </c>
      <c r="H331" s="29"/>
      <c r="I331" s="29">
        <f>F331*0.3</f>
        <v>20107.2</v>
      </c>
      <c r="J331" s="29">
        <f t="shared" si="39"/>
        <v>87131.199999999997</v>
      </c>
      <c r="K331" s="29">
        <f t="shared" si="40"/>
        <v>64999.875199999995</v>
      </c>
      <c r="L331" s="48"/>
      <c r="Q331" s="43"/>
    </row>
    <row r="332" spans="1:17" s="31" customFormat="1" ht="32.1" customHeight="1">
      <c r="A332" s="45">
        <v>302</v>
      </c>
      <c r="B332" s="45">
        <v>40</v>
      </c>
      <c r="C332" s="86"/>
      <c r="D332" s="86"/>
      <c r="E332" s="87"/>
      <c r="F332" s="29">
        <v>67024</v>
      </c>
      <c r="G332" s="29">
        <f t="shared" si="38"/>
        <v>49999.903999999995</v>
      </c>
      <c r="H332" s="29"/>
      <c r="I332" s="29">
        <f>F332*0.3</f>
        <v>20107.2</v>
      </c>
      <c r="J332" s="29">
        <f t="shared" si="39"/>
        <v>87131.199999999997</v>
      </c>
      <c r="K332" s="29">
        <f t="shared" si="40"/>
        <v>64999.875199999995</v>
      </c>
      <c r="L332" s="48"/>
      <c r="Q332" s="43"/>
    </row>
    <row r="333" spans="1:17" s="31" customFormat="1" ht="32.1" customHeight="1">
      <c r="A333" s="45">
        <v>303</v>
      </c>
      <c r="B333" s="45">
        <v>41</v>
      </c>
      <c r="C333" s="86"/>
      <c r="D333" s="86"/>
      <c r="E333" s="87"/>
      <c r="F333" s="29">
        <v>67024</v>
      </c>
      <c r="G333" s="29">
        <f t="shared" si="38"/>
        <v>49999.903999999995</v>
      </c>
      <c r="H333" s="29"/>
      <c r="I333" s="29">
        <f>F333*0.3</f>
        <v>20107.2</v>
      </c>
      <c r="J333" s="29">
        <f t="shared" si="39"/>
        <v>87131.199999999997</v>
      </c>
      <c r="K333" s="29">
        <f t="shared" si="40"/>
        <v>64999.875199999995</v>
      </c>
      <c r="L333" s="48"/>
      <c r="Q333" s="43"/>
    </row>
    <row r="334" spans="1:17" s="31" customFormat="1" ht="32.1" customHeight="1">
      <c r="A334" s="45">
        <v>304</v>
      </c>
      <c r="B334" s="45">
        <v>42</v>
      </c>
      <c r="C334" s="86"/>
      <c r="D334" s="86"/>
      <c r="E334" s="87"/>
      <c r="F334" s="29">
        <v>67024</v>
      </c>
      <c r="G334" s="29">
        <f t="shared" si="38"/>
        <v>49999.903999999995</v>
      </c>
      <c r="H334" s="29"/>
      <c r="I334" s="29">
        <f>F334*0.3</f>
        <v>20107.2</v>
      </c>
      <c r="J334" s="29">
        <f t="shared" si="39"/>
        <v>87131.199999999997</v>
      </c>
      <c r="K334" s="29">
        <f t="shared" si="40"/>
        <v>64999.875199999995</v>
      </c>
      <c r="L334" s="48"/>
      <c r="Q334" s="43"/>
    </row>
    <row r="335" spans="1:17" s="31" customFormat="1" ht="32.1" customHeight="1">
      <c r="A335" s="45">
        <v>305</v>
      </c>
      <c r="B335" s="45">
        <v>43</v>
      </c>
      <c r="C335" s="86"/>
      <c r="D335" s="86"/>
      <c r="E335" s="87"/>
      <c r="F335" s="29">
        <v>67024</v>
      </c>
      <c r="G335" s="29">
        <f t="shared" si="38"/>
        <v>49999.903999999995</v>
      </c>
      <c r="H335" s="29"/>
      <c r="I335" s="29"/>
      <c r="J335" s="29">
        <f t="shared" si="39"/>
        <v>67024</v>
      </c>
      <c r="K335" s="29">
        <f t="shared" si="40"/>
        <v>49999.903999999995</v>
      </c>
      <c r="L335" s="48"/>
      <c r="Q335" s="43"/>
    </row>
    <row r="336" spans="1:17" s="31" customFormat="1" ht="32.1" customHeight="1">
      <c r="A336" s="45">
        <v>306</v>
      </c>
      <c r="B336" s="45">
        <v>44</v>
      </c>
      <c r="C336" s="86"/>
      <c r="D336" s="86"/>
      <c r="E336" s="87"/>
      <c r="F336" s="29">
        <v>67024</v>
      </c>
      <c r="G336" s="29">
        <f t="shared" si="38"/>
        <v>49999.903999999995</v>
      </c>
      <c r="H336" s="29"/>
      <c r="I336" s="29"/>
      <c r="J336" s="29">
        <f t="shared" si="39"/>
        <v>67024</v>
      </c>
      <c r="K336" s="29">
        <f t="shared" si="40"/>
        <v>49999.903999999995</v>
      </c>
      <c r="L336" s="48"/>
      <c r="Q336" s="43"/>
    </row>
    <row r="337" spans="1:85" s="31" customFormat="1" ht="32.1" customHeight="1">
      <c r="A337" s="45">
        <v>307</v>
      </c>
      <c r="B337" s="45">
        <v>45</v>
      </c>
      <c r="C337" s="86"/>
      <c r="D337" s="86"/>
      <c r="E337" s="87"/>
      <c r="F337" s="29">
        <v>67024</v>
      </c>
      <c r="G337" s="29">
        <f t="shared" si="38"/>
        <v>49999.903999999995</v>
      </c>
      <c r="H337" s="29"/>
      <c r="I337" s="29"/>
      <c r="J337" s="29">
        <f t="shared" si="39"/>
        <v>67024</v>
      </c>
      <c r="K337" s="29">
        <f t="shared" si="40"/>
        <v>49999.903999999995</v>
      </c>
      <c r="L337" s="48"/>
      <c r="Q337" s="43"/>
    </row>
    <row r="338" spans="1:85" s="31" customFormat="1" ht="32.1" customHeight="1">
      <c r="A338" s="45">
        <v>308</v>
      </c>
      <c r="B338" s="45">
        <v>46</v>
      </c>
      <c r="C338" s="86"/>
      <c r="D338" s="86"/>
      <c r="E338" s="87"/>
      <c r="F338" s="29">
        <v>67024</v>
      </c>
      <c r="G338" s="29">
        <f t="shared" si="38"/>
        <v>49999.903999999995</v>
      </c>
      <c r="H338" s="29"/>
      <c r="I338" s="29"/>
      <c r="J338" s="29">
        <f t="shared" si="39"/>
        <v>67024</v>
      </c>
      <c r="K338" s="29">
        <f t="shared" si="40"/>
        <v>49999.903999999995</v>
      </c>
      <c r="L338" s="48"/>
      <c r="Q338" s="43"/>
    </row>
    <row r="339" spans="1:85" s="31" customFormat="1" ht="32.1" customHeight="1">
      <c r="A339" s="45">
        <v>309</v>
      </c>
      <c r="B339" s="45">
        <v>47</v>
      </c>
      <c r="C339" s="86"/>
      <c r="D339" s="86"/>
      <c r="E339" s="87"/>
      <c r="F339" s="29">
        <v>67024</v>
      </c>
      <c r="G339" s="29">
        <f t="shared" si="38"/>
        <v>49999.903999999995</v>
      </c>
      <c r="H339" s="29"/>
      <c r="I339" s="29"/>
      <c r="J339" s="29">
        <f t="shared" si="39"/>
        <v>67024</v>
      </c>
      <c r="K339" s="29">
        <f t="shared" si="40"/>
        <v>49999.903999999995</v>
      </c>
      <c r="L339" s="48"/>
      <c r="Q339" s="43"/>
    </row>
    <row r="340" spans="1:85" s="31" customFormat="1" ht="32.1" customHeight="1">
      <c r="A340" s="45">
        <v>310</v>
      </c>
      <c r="B340" s="45">
        <v>48</v>
      </c>
      <c r="C340" s="86"/>
      <c r="D340" s="86"/>
      <c r="E340" s="87"/>
      <c r="F340" s="29">
        <v>67024</v>
      </c>
      <c r="G340" s="29">
        <f t="shared" si="38"/>
        <v>49999.903999999995</v>
      </c>
      <c r="H340" s="29"/>
      <c r="I340" s="29"/>
      <c r="J340" s="29">
        <f t="shared" si="39"/>
        <v>67024</v>
      </c>
      <c r="K340" s="29">
        <f t="shared" si="40"/>
        <v>49999.903999999995</v>
      </c>
      <c r="L340" s="48"/>
      <c r="Q340" s="43"/>
    </row>
    <row r="341" spans="1:85" s="49" customFormat="1" ht="32.1" customHeight="1">
      <c r="A341" s="94" t="s">
        <v>81</v>
      </c>
      <c r="B341" s="94"/>
      <c r="C341" s="94"/>
      <c r="D341" s="47" t="s">
        <v>82</v>
      </c>
      <c r="E341" s="54">
        <f>SUM(E293:E340)</f>
        <v>48</v>
      </c>
      <c r="F341" s="55">
        <f t="shared" ref="F341:K341" si="41">SUM(F293:F340)</f>
        <v>4327767</v>
      </c>
      <c r="G341" s="55">
        <f t="shared" si="41"/>
        <v>3223400.1020000014</v>
      </c>
      <c r="H341" s="55">
        <f t="shared" si="41"/>
        <v>187720.7</v>
      </c>
      <c r="I341" s="55">
        <f t="shared" si="41"/>
        <v>80428.800000000003</v>
      </c>
      <c r="J341" s="55">
        <f t="shared" si="41"/>
        <v>4595916.5000000009</v>
      </c>
      <c r="K341" s="55">
        <f t="shared" si="41"/>
        <v>3422770.7970000017</v>
      </c>
      <c r="L341" s="48"/>
      <c r="M341" s="31"/>
      <c r="N341" s="31"/>
      <c r="O341" s="31"/>
      <c r="P341" s="31"/>
      <c r="Q341" s="43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</row>
    <row r="342" spans="1:85" s="56" customFormat="1" ht="32.1" customHeight="1">
      <c r="A342" s="93" t="s">
        <v>170</v>
      </c>
      <c r="B342" s="93"/>
      <c r="C342" s="93"/>
      <c r="D342" s="93"/>
      <c r="E342" s="93"/>
      <c r="F342" s="93"/>
      <c r="G342" s="93"/>
      <c r="H342" s="93"/>
      <c r="I342" s="93"/>
      <c r="J342" s="93"/>
      <c r="K342" s="93"/>
      <c r="L342" s="48"/>
      <c r="M342" s="40"/>
      <c r="N342" s="40"/>
      <c r="O342" s="40"/>
      <c r="P342" s="40"/>
      <c r="Q342" s="41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  <c r="BB342" s="40"/>
      <c r="BC342" s="40"/>
      <c r="BD342" s="40"/>
      <c r="BE342" s="40"/>
      <c r="BF342" s="40"/>
      <c r="BG342" s="40"/>
      <c r="BH342" s="40"/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E342" s="40"/>
      <c r="CF342" s="40"/>
      <c r="CG342" s="40"/>
    </row>
    <row r="343" spans="1:85" s="31" customFormat="1" ht="32.1" customHeight="1">
      <c r="A343" s="45">
        <v>311</v>
      </c>
      <c r="B343" s="45">
        <v>1</v>
      </c>
      <c r="C343" s="27" t="s">
        <v>143</v>
      </c>
      <c r="D343" s="27" t="s">
        <v>144</v>
      </c>
      <c r="E343" s="26">
        <v>1</v>
      </c>
      <c r="F343" s="29">
        <v>121000</v>
      </c>
      <c r="G343" s="29">
        <f t="shared" ref="G343:G378" si="42">+IF(F343&gt;120000,F343-F343*0.01-29280-(F343-120000)*0.26,F343-F343*0.01-F343*0.244)</f>
        <v>90250</v>
      </c>
      <c r="H343" s="29">
        <f>F343*30/100</f>
        <v>36300</v>
      </c>
      <c r="I343" s="29"/>
      <c r="J343" s="29">
        <f t="shared" ref="J343:J378" si="43">F343+H343+I343</f>
        <v>157300</v>
      </c>
      <c r="K343" s="29">
        <f t="shared" ref="K343:K378" si="44">+IF(J343&gt;120000,J343-J343*0.01-29280-(J343-120000)*0.26,J343-J343*0.01-J343*0.244)</f>
        <v>116749</v>
      </c>
      <c r="L343" s="48"/>
      <c r="Q343" s="43"/>
    </row>
    <row r="344" spans="1:85" s="31" customFormat="1" ht="32.1" customHeight="1">
      <c r="A344" s="45">
        <v>312</v>
      </c>
      <c r="B344" s="45">
        <v>2</v>
      </c>
      <c r="C344" s="27" t="s">
        <v>84</v>
      </c>
      <c r="D344" s="27" t="s">
        <v>85</v>
      </c>
      <c r="E344" s="26">
        <v>1</v>
      </c>
      <c r="F344" s="29">
        <v>80764</v>
      </c>
      <c r="G344" s="29">
        <f t="shared" si="42"/>
        <v>60249.944000000003</v>
      </c>
      <c r="H344" s="29">
        <f>F344*30/100</f>
        <v>24229.200000000001</v>
      </c>
      <c r="I344" s="29"/>
      <c r="J344" s="29">
        <f t="shared" si="43"/>
        <v>104993.2</v>
      </c>
      <c r="K344" s="29">
        <f t="shared" si="44"/>
        <v>78324.927200000006</v>
      </c>
      <c r="L344" s="48"/>
      <c r="Q344" s="43"/>
    </row>
    <row r="345" spans="1:85" s="31" customFormat="1" ht="32.1" customHeight="1">
      <c r="A345" s="45">
        <v>313</v>
      </c>
      <c r="B345" s="45">
        <v>3</v>
      </c>
      <c r="C345" s="27" t="s">
        <v>145</v>
      </c>
      <c r="D345" s="27" t="s">
        <v>146</v>
      </c>
      <c r="E345" s="26">
        <v>1</v>
      </c>
      <c r="F345" s="29">
        <v>67359</v>
      </c>
      <c r="G345" s="29">
        <f t="shared" si="42"/>
        <v>50249.813999999998</v>
      </c>
      <c r="H345" s="29">
        <f>F345*30/100</f>
        <v>20207.7</v>
      </c>
      <c r="I345" s="29"/>
      <c r="J345" s="29">
        <f t="shared" si="43"/>
        <v>87566.7</v>
      </c>
      <c r="K345" s="29">
        <f t="shared" si="44"/>
        <v>65324.758199999997</v>
      </c>
      <c r="L345" s="48"/>
      <c r="Q345" s="43"/>
    </row>
    <row r="346" spans="1:85" s="31" customFormat="1" ht="32.1" customHeight="1">
      <c r="A346" s="45">
        <v>314</v>
      </c>
      <c r="B346" s="45">
        <v>4</v>
      </c>
      <c r="C346" s="27" t="s">
        <v>86</v>
      </c>
      <c r="D346" s="27" t="s">
        <v>87</v>
      </c>
      <c r="E346" s="26">
        <v>1</v>
      </c>
      <c r="F346" s="29">
        <v>190562</v>
      </c>
      <c r="G346" s="29">
        <f t="shared" si="42"/>
        <v>141030.26</v>
      </c>
      <c r="H346" s="29"/>
      <c r="I346" s="29"/>
      <c r="J346" s="29">
        <f t="shared" si="43"/>
        <v>190562</v>
      </c>
      <c r="K346" s="29">
        <f t="shared" si="44"/>
        <v>141030.26</v>
      </c>
      <c r="L346" s="48"/>
      <c r="Q346" s="43"/>
    </row>
    <row r="347" spans="1:85" s="31" customFormat="1" ht="32.1" customHeight="1">
      <c r="A347" s="45">
        <v>315</v>
      </c>
      <c r="B347" s="45">
        <v>5</v>
      </c>
      <c r="C347" s="27" t="s">
        <v>171</v>
      </c>
      <c r="D347" s="27" t="s">
        <v>172</v>
      </c>
      <c r="E347" s="26">
        <v>1</v>
      </c>
      <c r="F347" s="29">
        <v>92024</v>
      </c>
      <c r="G347" s="29">
        <f t="shared" si="42"/>
        <v>68649.903999999995</v>
      </c>
      <c r="H347" s="29"/>
      <c r="I347" s="29"/>
      <c r="J347" s="29">
        <f t="shared" si="43"/>
        <v>92024</v>
      </c>
      <c r="K347" s="29">
        <f t="shared" si="44"/>
        <v>68649.903999999995</v>
      </c>
      <c r="L347" s="48"/>
      <c r="Q347" s="43"/>
    </row>
    <row r="348" spans="1:85" s="31" customFormat="1" ht="32.1" customHeight="1">
      <c r="A348" s="45">
        <v>316</v>
      </c>
      <c r="B348" s="45">
        <v>6</v>
      </c>
      <c r="C348" s="27" t="s">
        <v>173</v>
      </c>
      <c r="D348" s="27" t="s">
        <v>93</v>
      </c>
      <c r="E348" s="26">
        <v>1</v>
      </c>
      <c r="F348" s="29">
        <v>100027</v>
      </c>
      <c r="G348" s="29">
        <f t="shared" si="42"/>
        <v>74620.141999999993</v>
      </c>
      <c r="H348" s="29"/>
      <c r="I348" s="29"/>
      <c r="J348" s="29">
        <f t="shared" si="43"/>
        <v>100027</v>
      </c>
      <c r="K348" s="29">
        <f t="shared" si="44"/>
        <v>74620.141999999993</v>
      </c>
      <c r="L348" s="48"/>
      <c r="Q348" s="43"/>
    </row>
    <row r="349" spans="1:85" s="31" customFormat="1" ht="32.1" customHeight="1">
      <c r="A349" s="45">
        <v>317</v>
      </c>
      <c r="B349" s="45">
        <v>7</v>
      </c>
      <c r="C349" s="27" t="s">
        <v>94</v>
      </c>
      <c r="D349" s="27" t="s">
        <v>95</v>
      </c>
      <c r="E349" s="26">
        <v>1</v>
      </c>
      <c r="F349" s="29">
        <v>90060</v>
      </c>
      <c r="G349" s="29">
        <f t="shared" si="42"/>
        <v>67184.759999999995</v>
      </c>
      <c r="H349" s="29"/>
      <c r="I349" s="29"/>
      <c r="J349" s="29">
        <f t="shared" si="43"/>
        <v>90060</v>
      </c>
      <c r="K349" s="29">
        <f t="shared" si="44"/>
        <v>67184.759999999995</v>
      </c>
      <c r="L349" s="48"/>
      <c r="Q349" s="43"/>
    </row>
    <row r="350" spans="1:85" s="31" customFormat="1" ht="32.1" customHeight="1">
      <c r="A350" s="45">
        <v>318</v>
      </c>
      <c r="B350" s="45">
        <v>8</v>
      </c>
      <c r="C350" s="86" t="s">
        <v>167</v>
      </c>
      <c r="D350" s="86" t="s">
        <v>97</v>
      </c>
      <c r="E350" s="87">
        <v>7</v>
      </c>
      <c r="F350" s="29">
        <v>100536</v>
      </c>
      <c r="G350" s="29">
        <f t="shared" si="42"/>
        <v>74999.856</v>
      </c>
      <c r="H350" s="29"/>
      <c r="I350" s="29"/>
      <c r="J350" s="29">
        <f t="shared" si="43"/>
        <v>100536</v>
      </c>
      <c r="K350" s="29">
        <f t="shared" si="44"/>
        <v>74999.856</v>
      </c>
      <c r="L350" s="48"/>
      <c r="Q350" s="43"/>
    </row>
    <row r="351" spans="1:85" s="31" customFormat="1" ht="32.1" customHeight="1">
      <c r="A351" s="45">
        <v>319</v>
      </c>
      <c r="B351" s="45">
        <v>9</v>
      </c>
      <c r="C351" s="86"/>
      <c r="D351" s="86"/>
      <c r="E351" s="87"/>
      <c r="F351" s="29">
        <v>100536</v>
      </c>
      <c r="G351" s="29">
        <f t="shared" si="42"/>
        <v>74999.856</v>
      </c>
      <c r="H351" s="29"/>
      <c r="I351" s="29"/>
      <c r="J351" s="29">
        <f t="shared" si="43"/>
        <v>100536</v>
      </c>
      <c r="K351" s="29">
        <f t="shared" si="44"/>
        <v>74999.856</v>
      </c>
      <c r="L351" s="48"/>
      <c r="Q351" s="43"/>
    </row>
    <row r="352" spans="1:85" s="31" customFormat="1" ht="32.1" customHeight="1">
      <c r="A352" s="45">
        <v>320</v>
      </c>
      <c r="B352" s="45">
        <v>10</v>
      </c>
      <c r="C352" s="86"/>
      <c r="D352" s="86"/>
      <c r="E352" s="87"/>
      <c r="F352" s="29">
        <v>100536</v>
      </c>
      <c r="G352" s="29">
        <f t="shared" si="42"/>
        <v>74999.856</v>
      </c>
      <c r="H352" s="29"/>
      <c r="I352" s="29"/>
      <c r="J352" s="29">
        <f t="shared" si="43"/>
        <v>100536</v>
      </c>
      <c r="K352" s="29">
        <f t="shared" si="44"/>
        <v>74999.856</v>
      </c>
      <c r="L352" s="48"/>
      <c r="Q352" s="43"/>
    </row>
    <row r="353" spans="1:17" s="31" customFormat="1" ht="32.1" customHeight="1">
      <c r="A353" s="45">
        <v>321</v>
      </c>
      <c r="B353" s="45">
        <v>11</v>
      </c>
      <c r="C353" s="86"/>
      <c r="D353" s="86"/>
      <c r="E353" s="87"/>
      <c r="F353" s="29">
        <v>100536</v>
      </c>
      <c r="G353" s="29">
        <f t="shared" si="42"/>
        <v>74999.856</v>
      </c>
      <c r="H353" s="29"/>
      <c r="I353" s="29"/>
      <c r="J353" s="29">
        <f t="shared" si="43"/>
        <v>100536</v>
      </c>
      <c r="K353" s="29">
        <f t="shared" si="44"/>
        <v>74999.856</v>
      </c>
      <c r="L353" s="48"/>
      <c r="Q353" s="43"/>
    </row>
    <row r="354" spans="1:17" s="31" customFormat="1" ht="32.1" customHeight="1">
      <c r="A354" s="45">
        <v>322</v>
      </c>
      <c r="B354" s="45">
        <v>12</v>
      </c>
      <c r="C354" s="86"/>
      <c r="D354" s="86"/>
      <c r="E354" s="87"/>
      <c r="F354" s="29">
        <v>100536</v>
      </c>
      <c r="G354" s="29">
        <f t="shared" si="42"/>
        <v>74999.856</v>
      </c>
      <c r="H354" s="29"/>
      <c r="I354" s="29"/>
      <c r="J354" s="29">
        <f t="shared" si="43"/>
        <v>100536</v>
      </c>
      <c r="K354" s="29">
        <f t="shared" si="44"/>
        <v>74999.856</v>
      </c>
      <c r="L354" s="48"/>
      <c r="Q354" s="43"/>
    </row>
    <row r="355" spans="1:17" s="31" customFormat="1" ht="32.1" customHeight="1">
      <c r="A355" s="45">
        <v>323</v>
      </c>
      <c r="B355" s="45">
        <v>13</v>
      </c>
      <c r="C355" s="86"/>
      <c r="D355" s="86"/>
      <c r="E355" s="87"/>
      <c r="F355" s="29">
        <v>100536</v>
      </c>
      <c r="G355" s="29">
        <f t="shared" si="42"/>
        <v>74999.856</v>
      </c>
      <c r="H355" s="29"/>
      <c r="I355" s="29"/>
      <c r="J355" s="29">
        <f t="shared" si="43"/>
        <v>100536</v>
      </c>
      <c r="K355" s="29">
        <f t="shared" si="44"/>
        <v>74999.856</v>
      </c>
      <c r="L355" s="48"/>
      <c r="Q355" s="43"/>
    </row>
    <row r="356" spans="1:17" s="31" customFormat="1" ht="32.1" customHeight="1">
      <c r="A356" s="45">
        <v>324</v>
      </c>
      <c r="B356" s="45">
        <v>14</v>
      </c>
      <c r="C356" s="86"/>
      <c r="D356" s="86"/>
      <c r="E356" s="87"/>
      <c r="F356" s="29">
        <v>100536</v>
      </c>
      <c r="G356" s="29">
        <f t="shared" si="42"/>
        <v>74999.856</v>
      </c>
      <c r="H356" s="29"/>
      <c r="I356" s="29"/>
      <c r="J356" s="29">
        <f t="shared" si="43"/>
        <v>100536</v>
      </c>
      <c r="K356" s="29">
        <f t="shared" si="44"/>
        <v>74999.856</v>
      </c>
      <c r="L356" s="48"/>
      <c r="Q356" s="43"/>
    </row>
    <row r="357" spans="1:17" s="31" customFormat="1" ht="32.1" customHeight="1">
      <c r="A357" s="45">
        <v>325</v>
      </c>
      <c r="B357" s="45">
        <v>15</v>
      </c>
      <c r="C357" s="27" t="s">
        <v>100</v>
      </c>
      <c r="D357" s="27" t="s">
        <v>101</v>
      </c>
      <c r="E357" s="26">
        <v>1</v>
      </c>
      <c r="F357" s="29">
        <v>190562</v>
      </c>
      <c r="G357" s="29">
        <f t="shared" si="42"/>
        <v>141030.26</v>
      </c>
      <c r="H357" s="29"/>
      <c r="I357" s="29"/>
      <c r="J357" s="29">
        <f t="shared" si="43"/>
        <v>190562</v>
      </c>
      <c r="K357" s="29">
        <f t="shared" si="44"/>
        <v>141030.26</v>
      </c>
      <c r="L357" s="48"/>
      <c r="Q357" s="43"/>
    </row>
    <row r="358" spans="1:17" s="31" customFormat="1" ht="32.1" customHeight="1">
      <c r="A358" s="45">
        <v>326</v>
      </c>
      <c r="B358" s="45">
        <v>16</v>
      </c>
      <c r="C358" s="27" t="s">
        <v>102</v>
      </c>
      <c r="D358" s="27" t="s">
        <v>103</v>
      </c>
      <c r="E358" s="26">
        <v>1</v>
      </c>
      <c r="F358" s="29">
        <v>102010</v>
      </c>
      <c r="G358" s="29">
        <f t="shared" si="42"/>
        <v>76099.459999999992</v>
      </c>
      <c r="H358" s="29">
        <f>F358*50/100</f>
        <v>51005</v>
      </c>
      <c r="I358" s="29"/>
      <c r="J358" s="29">
        <f t="shared" si="43"/>
        <v>153015</v>
      </c>
      <c r="K358" s="29">
        <f t="shared" si="44"/>
        <v>113620.95000000001</v>
      </c>
      <c r="L358" s="48"/>
      <c r="Q358" s="43"/>
    </row>
    <row r="359" spans="1:17" s="31" customFormat="1" ht="32.1" customHeight="1">
      <c r="A359" s="45">
        <v>327</v>
      </c>
      <c r="B359" s="45">
        <v>17</v>
      </c>
      <c r="C359" s="86" t="s">
        <v>104</v>
      </c>
      <c r="D359" s="86" t="s">
        <v>105</v>
      </c>
      <c r="E359" s="87">
        <v>2</v>
      </c>
      <c r="F359" s="29">
        <v>80054</v>
      </c>
      <c r="G359" s="29">
        <f t="shared" si="42"/>
        <v>59720.284000000007</v>
      </c>
      <c r="H359" s="29"/>
      <c r="I359" s="29"/>
      <c r="J359" s="29">
        <f t="shared" si="43"/>
        <v>80054</v>
      </c>
      <c r="K359" s="29">
        <f t="shared" si="44"/>
        <v>59720.284000000007</v>
      </c>
      <c r="L359" s="48"/>
      <c r="Q359" s="43"/>
    </row>
    <row r="360" spans="1:17" s="31" customFormat="1" ht="32.1" customHeight="1">
      <c r="A360" s="45">
        <v>328</v>
      </c>
      <c r="B360" s="45">
        <v>18</v>
      </c>
      <c r="C360" s="86"/>
      <c r="D360" s="86"/>
      <c r="E360" s="87"/>
      <c r="F360" s="29">
        <v>80054</v>
      </c>
      <c r="G360" s="29">
        <f t="shared" si="42"/>
        <v>59720.284000000007</v>
      </c>
      <c r="H360" s="29"/>
      <c r="I360" s="29"/>
      <c r="J360" s="29">
        <f t="shared" si="43"/>
        <v>80054</v>
      </c>
      <c r="K360" s="29">
        <f t="shared" si="44"/>
        <v>59720.284000000007</v>
      </c>
      <c r="L360" s="48"/>
      <c r="Q360" s="43"/>
    </row>
    <row r="361" spans="1:17" s="31" customFormat="1" ht="32.1" customHeight="1">
      <c r="A361" s="45">
        <v>329</v>
      </c>
      <c r="B361" s="45">
        <v>19</v>
      </c>
      <c r="C361" s="27" t="s">
        <v>106</v>
      </c>
      <c r="D361" s="27" t="s">
        <v>107</v>
      </c>
      <c r="E361" s="26">
        <v>1</v>
      </c>
      <c r="F361" s="29">
        <v>145863</v>
      </c>
      <c r="G361" s="29">
        <f t="shared" si="42"/>
        <v>108399.98999999999</v>
      </c>
      <c r="H361" s="29"/>
      <c r="I361" s="29"/>
      <c r="J361" s="29">
        <f t="shared" si="43"/>
        <v>145863</v>
      </c>
      <c r="K361" s="29">
        <f t="shared" si="44"/>
        <v>108399.98999999999</v>
      </c>
      <c r="L361" s="48"/>
      <c r="Q361" s="43"/>
    </row>
    <row r="362" spans="1:17" s="31" customFormat="1" ht="32.1" customHeight="1">
      <c r="A362" s="45">
        <v>330</v>
      </c>
      <c r="B362" s="45">
        <v>20</v>
      </c>
      <c r="C362" s="27" t="s">
        <v>174</v>
      </c>
      <c r="D362" s="27" t="s">
        <v>109</v>
      </c>
      <c r="E362" s="26">
        <v>1</v>
      </c>
      <c r="F362" s="29">
        <v>85764</v>
      </c>
      <c r="G362" s="29">
        <f t="shared" si="42"/>
        <v>63979.944000000003</v>
      </c>
      <c r="H362" s="29"/>
      <c r="I362" s="29"/>
      <c r="J362" s="29">
        <f t="shared" si="43"/>
        <v>85764</v>
      </c>
      <c r="K362" s="29">
        <f t="shared" si="44"/>
        <v>63979.944000000003</v>
      </c>
      <c r="L362" s="48"/>
      <c r="Q362" s="43"/>
    </row>
    <row r="363" spans="1:17" s="31" customFormat="1" ht="32.1" customHeight="1">
      <c r="A363" s="45">
        <v>331</v>
      </c>
      <c r="B363" s="45">
        <v>21</v>
      </c>
      <c r="C363" s="86" t="s">
        <v>175</v>
      </c>
      <c r="D363" s="86" t="s">
        <v>176</v>
      </c>
      <c r="E363" s="87">
        <v>3</v>
      </c>
      <c r="F363" s="29">
        <v>67024</v>
      </c>
      <c r="G363" s="29">
        <f t="shared" si="42"/>
        <v>49999.903999999995</v>
      </c>
      <c r="H363" s="29"/>
      <c r="I363" s="29"/>
      <c r="J363" s="29">
        <f t="shared" si="43"/>
        <v>67024</v>
      </c>
      <c r="K363" s="29">
        <f t="shared" si="44"/>
        <v>49999.903999999995</v>
      </c>
      <c r="L363" s="48"/>
      <c r="Q363" s="43"/>
    </row>
    <row r="364" spans="1:17" s="31" customFormat="1" ht="32.1" customHeight="1">
      <c r="A364" s="45">
        <v>332</v>
      </c>
      <c r="B364" s="45">
        <v>22</v>
      </c>
      <c r="C364" s="86"/>
      <c r="D364" s="86"/>
      <c r="E364" s="87"/>
      <c r="F364" s="29">
        <v>67024</v>
      </c>
      <c r="G364" s="29">
        <f t="shared" si="42"/>
        <v>49999.903999999995</v>
      </c>
      <c r="H364" s="29"/>
      <c r="I364" s="29"/>
      <c r="J364" s="29">
        <f t="shared" si="43"/>
        <v>67024</v>
      </c>
      <c r="K364" s="29">
        <f t="shared" si="44"/>
        <v>49999.903999999995</v>
      </c>
      <c r="L364" s="48"/>
      <c r="Q364" s="43"/>
    </row>
    <row r="365" spans="1:17" s="31" customFormat="1" ht="32.1" customHeight="1">
      <c r="A365" s="45">
        <v>333</v>
      </c>
      <c r="B365" s="45">
        <v>23</v>
      </c>
      <c r="C365" s="86"/>
      <c r="D365" s="86"/>
      <c r="E365" s="87"/>
      <c r="F365" s="29">
        <v>67024</v>
      </c>
      <c r="G365" s="29">
        <f t="shared" si="42"/>
        <v>49999.903999999995</v>
      </c>
      <c r="H365" s="29"/>
      <c r="I365" s="29"/>
      <c r="J365" s="29">
        <f t="shared" si="43"/>
        <v>67024</v>
      </c>
      <c r="K365" s="29">
        <f t="shared" si="44"/>
        <v>49999.903999999995</v>
      </c>
      <c r="L365" s="48"/>
      <c r="Q365" s="43"/>
    </row>
    <row r="366" spans="1:17" s="31" customFormat="1" ht="32.1" customHeight="1">
      <c r="A366" s="45">
        <v>334</v>
      </c>
      <c r="B366" s="45">
        <v>24</v>
      </c>
      <c r="C366" s="86" t="s">
        <v>123</v>
      </c>
      <c r="D366" s="86" t="s">
        <v>124</v>
      </c>
      <c r="E366" s="87">
        <v>2</v>
      </c>
      <c r="F366" s="29">
        <v>67024</v>
      </c>
      <c r="G366" s="29">
        <f t="shared" si="42"/>
        <v>49999.903999999995</v>
      </c>
      <c r="H366" s="29"/>
      <c r="I366" s="29"/>
      <c r="J366" s="29">
        <f t="shared" si="43"/>
        <v>67024</v>
      </c>
      <c r="K366" s="29">
        <f t="shared" si="44"/>
        <v>49999.903999999995</v>
      </c>
      <c r="L366" s="48"/>
      <c r="Q366" s="43"/>
    </row>
    <row r="367" spans="1:17" s="31" customFormat="1" ht="32.1" customHeight="1">
      <c r="A367" s="45">
        <v>335</v>
      </c>
      <c r="B367" s="45">
        <v>25</v>
      </c>
      <c r="C367" s="86"/>
      <c r="D367" s="86"/>
      <c r="E367" s="87"/>
      <c r="F367" s="29">
        <v>67024</v>
      </c>
      <c r="G367" s="29">
        <f t="shared" si="42"/>
        <v>49999.903999999995</v>
      </c>
      <c r="H367" s="29"/>
      <c r="I367" s="29"/>
      <c r="J367" s="29">
        <f t="shared" si="43"/>
        <v>67024</v>
      </c>
      <c r="K367" s="29">
        <f t="shared" si="44"/>
        <v>49999.903999999995</v>
      </c>
      <c r="L367" s="48"/>
      <c r="Q367" s="43"/>
    </row>
    <row r="368" spans="1:17" s="31" customFormat="1" ht="32.1" customHeight="1">
      <c r="A368" s="45">
        <v>336</v>
      </c>
      <c r="B368" s="45">
        <v>26</v>
      </c>
      <c r="C368" s="86" t="s">
        <v>112</v>
      </c>
      <c r="D368" s="86" t="s">
        <v>127</v>
      </c>
      <c r="E368" s="87">
        <v>2</v>
      </c>
      <c r="F368" s="29">
        <v>85429</v>
      </c>
      <c r="G368" s="29">
        <f t="shared" si="42"/>
        <v>63730.034000000007</v>
      </c>
      <c r="H368" s="29">
        <f>F368*50/100</f>
        <v>42714.5</v>
      </c>
      <c r="I368" s="29"/>
      <c r="J368" s="29">
        <f t="shared" si="43"/>
        <v>128143.5</v>
      </c>
      <c r="K368" s="29">
        <f t="shared" si="44"/>
        <v>95464.755000000005</v>
      </c>
      <c r="L368" s="48"/>
      <c r="Q368" s="43"/>
    </row>
    <row r="369" spans="1:85" s="31" customFormat="1" ht="32.1" customHeight="1">
      <c r="A369" s="45">
        <v>337</v>
      </c>
      <c r="B369" s="45">
        <v>27</v>
      </c>
      <c r="C369" s="86"/>
      <c r="D369" s="86"/>
      <c r="E369" s="87"/>
      <c r="F369" s="29">
        <v>85429</v>
      </c>
      <c r="G369" s="29">
        <f t="shared" si="42"/>
        <v>63730.034000000007</v>
      </c>
      <c r="H369" s="29">
        <f>F369*50/100</f>
        <v>42714.5</v>
      </c>
      <c r="I369" s="29"/>
      <c r="J369" s="29">
        <f t="shared" si="43"/>
        <v>128143.5</v>
      </c>
      <c r="K369" s="29">
        <f t="shared" si="44"/>
        <v>95464.755000000005</v>
      </c>
      <c r="L369" s="48"/>
      <c r="Q369" s="43"/>
    </row>
    <row r="370" spans="1:85" s="31" customFormat="1" ht="32.1" customHeight="1">
      <c r="A370" s="45">
        <v>338</v>
      </c>
      <c r="B370" s="45">
        <v>28</v>
      </c>
      <c r="C370" s="27" t="s">
        <v>114</v>
      </c>
      <c r="D370" s="27" t="s">
        <v>115</v>
      </c>
      <c r="E370" s="26">
        <v>1</v>
      </c>
      <c r="F370" s="29">
        <v>90764</v>
      </c>
      <c r="G370" s="29">
        <f t="shared" si="42"/>
        <v>67709.944000000003</v>
      </c>
      <c r="H370" s="29">
        <f>F370*50/100</f>
        <v>45382</v>
      </c>
      <c r="I370" s="29"/>
      <c r="J370" s="29">
        <f t="shared" si="43"/>
        <v>136146</v>
      </c>
      <c r="K370" s="29">
        <f t="shared" si="44"/>
        <v>101306.58</v>
      </c>
      <c r="L370" s="48"/>
      <c r="Q370" s="43"/>
    </row>
    <row r="371" spans="1:85" s="31" customFormat="1" ht="32.1" customHeight="1">
      <c r="A371" s="45">
        <v>339</v>
      </c>
      <c r="B371" s="45">
        <v>29</v>
      </c>
      <c r="C371" s="27" t="s">
        <v>153</v>
      </c>
      <c r="D371" s="27" t="s">
        <v>177</v>
      </c>
      <c r="E371" s="26">
        <v>1</v>
      </c>
      <c r="F371" s="29">
        <v>67024</v>
      </c>
      <c r="G371" s="29">
        <f t="shared" si="42"/>
        <v>49999.903999999995</v>
      </c>
      <c r="H371" s="29"/>
      <c r="I371" s="29"/>
      <c r="J371" s="29">
        <f t="shared" si="43"/>
        <v>67024</v>
      </c>
      <c r="K371" s="29">
        <f t="shared" si="44"/>
        <v>49999.903999999995</v>
      </c>
      <c r="L371" s="48"/>
      <c r="Q371" s="43"/>
    </row>
    <row r="372" spans="1:85" s="31" customFormat="1" ht="32.1" customHeight="1">
      <c r="A372" s="45">
        <v>340</v>
      </c>
      <c r="B372" s="45">
        <v>30</v>
      </c>
      <c r="C372" s="27" t="s">
        <v>39</v>
      </c>
      <c r="D372" s="27" t="s">
        <v>40</v>
      </c>
      <c r="E372" s="26">
        <v>1</v>
      </c>
      <c r="F372" s="29">
        <v>67024</v>
      </c>
      <c r="G372" s="29">
        <f t="shared" si="42"/>
        <v>49999.903999999995</v>
      </c>
      <c r="H372" s="29"/>
      <c r="I372" s="29"/>
      <c r="J372" s="29">
        <f t="shared" si="43"/>
        <v>67024</v>
      </c>
      <c r="K372" s="29">
        <f t="shared" si="44"/>
        <v>49999.903999999995</v>
      </c>
      <c r="L372" s="48"/>
      <c r="Q372" s="43"/>
    </row>
    <row r="373" spans="1:85" s="31" customFormat="1" ht="32.1" customHeight="1">
      <c r="A373" s="45">
        <v>341</v>
      </c>
      <c r="B373" s="45">
        <v>31</v>
      </c>
      <c r="C373" s="27" t="s">
        <v>41</v>
      </c>
      <c r="D373" s="27" t="s">
        <v>42</v>
      </c>
      <c r="E373" s="26">
        <v>1</v>
      </c>
      <c r="F373" s="29">
        <v>67024</v>
      </c>
      <c r="G373" s="29">
        <f t="shared" si="42"/>
        <v>49999.903999999995</v>
      </c>
      <c r="H373" s="29"/>
      <c r="I373" s="29"/>
      <c r="J373" s="29">
        <f t="shared" si="43"/>
        <v>67024</v>
      </c>
      <c r="K373" s="29">
        <f t="shared" si="44"/>
        <v>49999.903999999995</v>
      </c>
      <c r="L373" s="48"/>
      <c r="Q373" s="43"/>
    </row>
    <row r="374" spans="1:85" s="31" customFormat="1" ht="32.1" customHeight="1">
      <c r="A374" s="45">
        <v>342</v>
      </c>
      <c r="B374" s="45">
        <v>32</v>
      </c>
      <c r="C374" s="27" t="s">
        <v>178</v>
      </c>
      <c r="D374" s="27" t="s">
        <v>179</v>
      </c>
      <c r="E374" s="26">
        <v>1</v>
      </c>
      <c r="F374" s="29">
        <v>100764</v>
      </c>
      <c r="G374" s="29">
        <f t="shared" si="42"/>
        <v>75169.944000000003</v>
      </c>
      <c r="H374" s="29"/>
      <c r="I374" s="29"/>
      <c r="J374" s="29">
        <f t="shared" si="43"/>
        <v>100764</v>
      </c>
      <c r="K374" s="29">
        <f t="shared" si="44"/>
        <v>75169.944000000003</v>
      </c>
      <c r="L374" s="48"/>
      <c r="Q374" s="43"/>
    </row>
    <row r="375" spans="1:85" s="31" customFormat="1" ht="32.1" customHeight="1">
      <c r="A375" s="45">
        <v>343</v>
      </c>
      <c r="B375" s="45">
        <v>33</v>
      </c>
      <c r="C375" s="86" t="s">
        <v>163</v>
      </c>
      <c r="D375" s="86" t="s">
        <v>180</v>
      </c>
      <c r="E375" s="87">
        <v>4</v>
      </c>
      <c r="F375" s="29">
        <v>67024</v>
      </c>
      <c r="G375" s="29">
        <f t="shared" si="42"/>
        <v>49999.903999999995</v>
      </c>
      <c r="H375" s="29"/>
      <c r="I375" s="29">
        <f>F375*0.3</f>
        <v>20107.2</v>
      </c>
      <c r="J375" s="29">
        <f t="shared" si="43"/>
        <v>87131.199999999997</v>
      </c>
      <c r="K375" s="29">
        <f t="shared" si="44"/>
        <v>64999.875199999995</v>
      </c>
      <c r="L375" s="48"/>
      <c r="Q375" s="43"/>
    </row>
    <row r="376" spans="1:85" s="31" customFormat="1" ht="32.1" customHeight="1">
      <c r="A376" s="45">
        <v>344</v>
      </c>
      <c r="B376" s="45">
        <v>34</v>
      </c>
      <c r="C376" s="86"/>
      <c r="D376" s="86"/>
      <c r="E376" s="87"/>
      <c r="F376" s="29">
        <v>67024</v>
      </c>
      <c r="G376" s="29">
        <f t="shared" si="42"/>
        <v>49999.903999999995</v>
      </c>
      <c r="H376" s="29"/>
      <c r="I376" s="29">
        <f>F376*0.3</f>
        <v>20107.2</v>
      </c>
      <c r="J376" s="29">
        <f t="shared" si="43"/>
        <v>87131.199999999997</v>
      </c>
      <c r="K376" s="29">
        <f t="shared" si="44"/>
        <v>64999.875199999995</v>
      </c>
      <c r="L376" s="48"/>
      <c r="Q376" s="43"/>
    </row>
    <row r="377" spans="1:85" s="31" customFormat="1" ht="32.1" customHeight="1">
      <c r="A377" s="45">
        <v>345</v>
      </c>
      <c r="B377" s="45">
        <v>35</v>
      </c>
      <c r="C377" s="86"/>
      <c r="D377" s="86"/>
      <c r="E377" s="87"/>
      <c r="F377" s="29">
        <v>67024</v>
      </c>
      <c r="G377" s="29">
        <f t="shared" si="42"/>
        <v>49999.903999999995</v>
      </c>
      <c r="H377" s="29"/>
      <c r="I377" s="29">
        <f>F377*0.3</f>
        <v>20107.2</v>
      </c>
      <c r="J377" s="29">
        <f t="shared" si="43"/>
        <v>87131.199999999997</v>
      </c>
      <c r="K377" s="29">
        <f t="shared" si="44"/>
        <v>64999.875199999995</v>
      </c>
      <c r="L377" s="48"/>
      <c r="Q377" s="43"/>
    </row>
    <row r="378" spans="1:85" s="31" customFormat="1" ht="32.1" customHeight="1">
      <c r="A378" s="45">
        <v>346</v>
      </c>
      <c r="B378" s="45">
        <v>36</v>
      </c>
      <c r="C378" s="86"/>
      <c r="D378" s="86"/>
      <c r="E378" s="87"/>
      <c r="F378" s="29">
        <v>67024</v>
      </c>
      <c r="G378" s="29">
        <f t="shared" si="42"/>
        <v>49999.903999999995</v>
      </c>
      <c r="H378" s="29"/>
      <c r="I378" s="29">
        <f>F378*0.3</f>
        <v>20107.2</v>
      </c>
      <c r="J378" s="29">
        <f t="shared" si="43"/>
        <v>87131.199999999997</v>
      </c>
      <c r="K378" s="29">
        <f t="shared" si="44"/>
        <v>64999.875199999995</v>
      </c>
      <c r="L378" s="48"/>
      <c r="Q378" s="43"/>
    </row>
    <row r="379" spans="1:85" s="49" customFormat="1" ht="32.1" customHeight="1">
      <c r="A379" s="94" t="s">
        <v>81</v>
      </c>
      <c r="B379" s="94"/>
      <c r="C379" s="94"/>
      <c r="D379" s="47" t="s">
        <v>82</v>
      </c>
      <c r="E379" s="54">
        <f>SUM(E343:E378)</f>
        <v>36</v>
      </c>
      <c r="F379" s="55">
        <f t="shared" ref="F379:K379" si="45">SUM(F343:F378)</f>
        <v>3296529</v>
      </c>
      <c r="G379" s="55">
        <f t="shared" si="45"/>
        <v>2456522.8420000011</v>
      </c>
      <c r="H379" s="55">
        <f t="shared" si="45"/>
        <v>262552.90000000002</v>
      </c>
      <c r="I379" s="55">
        <f t="shared" si="45"/>
        <v>80428.800000000003</v>
      </c>
      <c r="J379" s="55">
        <f t="shared" si="45"/>
        <v>3639510.7000000007</v>
      </c>
      <c r="K379" s="55">
        <f t="shared" si="45"/>
        <v>2710759.2222000011</v>
      </c>
      <c r="L379" s="48"/>
      <c r="M379" s="31"/>
      <c r="N379" s="31"/>
      <c r="O379" s="31"/>
      <c r="P379" s="31"/>
      <c r="Q379" s="43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</row>
    <row r="380" spans="1:85" s="56" customFormat="1" ht="32.1" customHeight="1">
      <c r="A380" s="93" t="s">
        <v>181</v>
      </c>
      <c r="B380" s="93"/>
      <c r="C380" s="93"/>
      <c r="D380" s="93"/>
      <c r="E380" s="93"/>
      <c r="F380" s="93"/>
      <c r="G380" s="93"/>
      <c r="H380" s="93"/>
      <c r="I380" s="93"/>
      <c r="J380" s="93"/>
      <c r="K380" s="93"/>
      <c r="L380" s="48"/>
      <c r="M380" s="40"/>
      <c r="N380" s="40"/>
      <c r="O380" s="40"/>
      <c r="P380" s="40"/>
      <c r="Q380" s="41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  <c r="BB380" s="40"/>
      <c r="BC380" s="40"/>
      <c r="BD380" s="40"/>
      <c r="BE380" s="40"/>
      <c r="BF380" s="40"/>
      <c r="BG380" s="40"/>
      <c r="BH380" s="40"/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E380" s="40"/>
      <c r="CF380" s="40"/>
      <c r="CG380" s="40"/>
    </row>
    <row r="381" spans="1:85" s="31" customFormat="1" ht="32.1" customHeight="1">
      <c r="A381" s="45">
        <v>347</v>
      </c>
      <c r="B381" s="45">
        <v>1</v>
      </c>
      <c r="C381" s="27" t="s">
        <v>139</v>
      </c>
      <c r="D381" s="27" t="s">
        <v>140</v>
      </c>
      <c r="E381" s="26">
        <v>1</v>
      </c>
      <c r="F381" s="29">
        <v>217123</v>
      </c>
      <c r="G381" s="29">
        <f t="shared" ref="G381:G403" si="46">+IF(F381&gt;120000,F381-F381*0.01-29280-(F381-120000)*0.26,F381-F381*0.01-F381*0.244)</f>
        <v>160419.78999999998</v>
      </c>
      <c r="H381" s="29"/>
      <c r="I381" s="29"/>
      <c r="J381" s="29">
        <f t="shared" ref="J381:J403" si="47">F381+H381+I381</f>
        <v>217123</v>
      </c>
      <c r="K381" s="29">
        <f t="shared" ref="K381:K403" si="48">+IF(J381&gt;120000,J381-J381*0.01-29280-(J381-120000)*0.26,J381-J381*0.01-J381*0.244)</f>
        <v>160419.78999999998</v>
      </c>
      <c r="L381" s="48"/>
      <c r="Q381" s="43"/>
    </row>
    <row r="382" spans="1:85" s="31" customFormat="1" ht="32.1" customHeight="1">
      <c r="A382" s="45">
        <v>348</v>
      </c>
      <c r="B382" s="45">
        <v>2</v>
      </c>
      <c r="C382" s="27" t="s">
        <v>84</v>
      </c>
      <c r="D382" s="27" t="s">
        <v>85</v>
      </c>
      <c r="E382" s="26">
        <v>1</v>
      </c>
      <c r="F382" s="29">
        <v>67024</v>
      </c>
      <c r="G382" s="29">
        <f t="shared" si="46"/>
        <v>49999.903999999995</v>
      </c>
      <c r="H382" s="29">
        <f>F382*30/100</f>
        <v>20107.2</v>
      </c>
      <c r="I382" s="29"/>
      <c r="J382" s="29">
        <f t="shared" si="47"/>
        <v>87131.199999999997</v>
      </c>
      <c r="K382" s="29">
        <f t="shared" si="48"/>
        <v>64999.875199999995</v>
      </c>
      <c r="L382" s="48"/>
      <c r="Q382" s="43"/>
    </row>
    <row r="383" spans="1:85" s="31" customFormat="1" ht="32.1" customHeight="1">
      <c r="A383" s="45">
        <v>349</v>
      </c>
      <c r="B383" s="45">
        <v>3</v>
      </c>
      <c r="C383" s="27" t="s">
        <v>86</v>
      </c>
      <c r="D383" s="27" t="s">
        <v>87</v>
      </c>
      <c r="E383" s="26">
        <v>1</v>
      </c>
      <c r="F383" s="29">
        <v>150575</v>
      </c>
      <c r="G383" s="29">
        <f t="shared" si="46"/>
        <v>111839.75</v>
      </c>
      <c r="H383" s="29"/>
      <c r="I383" s="29"/>
      <c r="J383" s="29">
        <f t="shared" si="47"/>
        <v>150575</v>
      </c>
      <c r="K383" s="29">
        <f t="shared" si="48"/>
        <v>111839.75</v>
      </c>
      <c r="L383" s="48"/>
      <c r="Q383" s="43"/>
    </row>
    <row r="384" spans="1:85" s="31" customFormat="1" ht="32.1" customHeight="1">
      <c r="A384" s="45">
        <v>350</v>
      </c>
      <c r="B384" s="45">
        <v>4</v>
      </c>
      <c r="C384" s="27" t="s">
        <v>90</v>
      </c>
      <c r="D384" s="27" t="s">
        <v>91</v>
      </c>
      <c r="E384" s="26">
        <v>1</v>
      </c>
      <c r="F384" s="29">
        <v>67024</v>
      </c>
      <c r="G384" s="29">
        <f t="shared" si="46"/>
        <v>49999.903999999995</v>
      </c>
      <c r="H384" s="29"/>
      <c r="I384" s="29"/>
      <c r="J384" s="29">
        <f t="shared" si="47"/>
        <v>67024</v>
      </c>
      <c r="K384" s="29">
        <f t="shared" si="48"/>
        <v>49999.903999999995</v>
      </c>
      <c r="L384" s="48"/>
      <c r="Q384" s="43"/>
    </row>
    <row r="385" spans="1:17" s="31" customFormat="1" ht="32.1" customHeight="1">
      <c r="A385" s="45">
        <v>351</v>
      </c>
      <c r="B385" s="45">
        <v>5</v>
      </c>
      <c r="C385" s="27" t="s">
        <v>92</v>
      </c>
      <c r="D385" s="27" t="s">
        <v>93</v>
      </c>
      <c r="E385" s="26">
        <v>1</v>
      </c>
      <c r="F385" s="29">
        <v>90027</v>
      </c>
      <c r="G385" s="29">
        <f t="shared" si="46"/>
        <v>67160.141999999993</v>
      </c>
      <c r="H385" s="29"/>
      <c r="I385" s="29"/>
      <c r="J385" s="29">
        <f t="shared" si="47"/>
        <v>90027</v>
      </c>
      <c r="K385" s="29">
        <f t="shared" si="48"/>
        <v>67160.141999999993</v>
      </c>
      <c r="L385" s="48"/>
      <c r="Q385" s="43"/>
    </row>
    <row r="386" spans="1:17" s="31" customFormat="1" ht="32.1" customHeight="1">
      <c r="A386" s="45">
        <v>352</v>
      </c>
      <c r="B386" s="45">
        <v>6</v>
      </c>
      <c r="C386" s="27" t="s">
        <v>94</v>
      </c>
      <c r="D386" s="27" t="s">
        <v>95</v>
      </c>
      <c r="E386" s="26">
        <v>1</v>
      </c>
      <c r="F386" s="29">
        <v>90362</v>
      </c>
      <c r="G386" s="29">
        <f t="shared" si="46"/>
        <v>67410.052000000011</v>
      </c>
      <c r="H386" s="29"/>
      <c r="I386" s="29"/>
      <c r="J386" s="29">
        <f t="shared" si="47"/>
        <v>90362</v>
      </c>
      <c r="K386" s="29">
        <f t="shared" si="48"/>
        <v>67410.052000000011</v>
      </c>
      <c r="L386" s="48"/>
      <c r="Q386" s="43"/>
    </row>
    <row r="387" spans="1:17" s="31" customFormat="1" ht="32.1" customHeight="1">
      <c r="A387" s="45">
        <v>353</v>
      </c>
      <c r="B387" s="45">
        <v>7</v>
      </c>
      <c r="C387" s="86" t="s">
        <v>150</v>
      </c>
      <c r="D387" s="86" t="s">
        <v>97</v>
      </c>
      <c r="E387" s="87">
        <v>3</v>
      </c>
      <c r="F387" s="29">
        <v>90134</v>
      </c>
      <c r="G387" s="29">
        <f t="shared" si="46"/>
        <v>67239.964000000007</v>
      </c>
      <c r="H387" s="29"/>
      <c r="I387" s="29"/>
      <c r="J387" s="29">
        <f t="shared" si="47"/>
        <v>90134</v>
      </c>
      <c r="K387" s="29">
        <f t="shared" si="48"/>
        <v>67239.964000000007</v>
      </c>
      <c r="L387" s="48"/>
      <c r="Q387" s="43"/>
    </row>
    <row r="388" spans="1:17" s="31" customFormat="1" ht="32.1" customHeight="1">
      <c r="A388" s="45">
        <v>354</v>
      </c>
      <c r="B388" s="45">
        <v>8</v>
      </c>
      <c r="C388" s="86"/>
      <c r="D388" s="86"/>
      <c r="E388" s="87"/>
      <c r="F388" s="29">
        <v>90134</v>
      </c>
      <c r="G388" s="29">
        <f t="shared" si="46"/>
        <v>67239.964000000007</v>
      </c>
      <c r="H388" s="29"/>
      <c r="I388" s="29"/>
      <c r="J388" s="29">
        <f t="shared" si="47"/>
        <v>90134</v>
      </c>
      <c r="K388" s="29">
        <f t="shared" si="48"/>
        <v>67239.964000000007</v>
      </c>
      <c r="L388" s="48"/>
      <c r="Q388" s="43"/>
    </row>
    <row r="389" spans="1:17" s="31" customFormat="1" ht="32.1" customHeight="1">
      <c r="A389" s="45">
        <v>355</v>
      </c>
      <c r="B389" s="45">
        <v>9</v>
      </c>
      <c r="C389" s="86"/>
      <c r="D389" s="86"/>
      <c r="E389" s="87"/>
      <c r="F389" s="29">
        <v>90134</v>
      </c>
      <c r="G389" s="29">
        <f t="shared" si="46"/>
        <v>67239.964000000007</v>
      </c>
      <c r="H389" s="29"/>
      <c r="I389" s="29"/>
      <c r="J389" s="29">
        <f t="shared" si="47"/>
        <v>90134</v>
      </c>
      <c r="K389" s="29">
        <f t="shared" si="48"/>
        <v>67239.964000000007</v>
      </c>
      <c r="L389" s="48"/>
      <c r="Q389" s="43"/>
    </row>
    <row r="390" spans="1:17" s="31" customFormat="1" ht="32.1" customHeight="1">
      <c r="A390" s="45">
        <v>356</v>
      </c>
      <c r="B390" s="45">
        <v>10</v>
      </c>
      <c r="C390" s="27" t="s">
        <v>121</v>
      </c>
      <c r="D390" s="27" t="s">
        <v>122</v>
      </c>
      <c r="E390" s="26">
        <v>1</v>
      </c>
      <c r="F390" s="29">
        <v>147562</v>
      </c>
      <c r="G390" s="29">
        <f t="shared" si="46"/>
        <v>109640.26000000001</v>
      </c>
      <c r="H390" s="29"/>
      <c r="I390" s="29"/>
      <c r="J390" s="29">
        <f t="shared" si="47"/>
        <v>147562</v>
      </c>
      <c r="K390" s="29">
        <f t="shared" si="48"/>
        <v>109640.26000000001</v>
      </c>
      <c r="L390" s="48"/>
      <c r="Q390" s="43"/>
    </row>
    <row r="391" spans="1:17" s="31" customFormat="1" ht="32.1" customHeight="1">
      <c r="A391" s="45">
        <v>357</v>
      </c>
      <c r="B391" s="45">
        <v>11</v>
      </c>
      <c r="C391" s="27" t="s">
        <v>102</v>
      </c>
      <c r="D391" s="27" t="s">
        <v>103</v>
      </c>
      <c r="E391" s="26">
        <v>1</v>
      </c>
      <c r="F391" s="29">
        <v>79605</v>
      </c>
      <c r="G391" s="29">
        <f t="shared" si="46"/>
        <v>59385.33</v>
      </c>
      <c r="H391" s="29">
        <f>F391*50/100</f>
        <v>39802.5</v>
      </c>
      <c r="I391" s="29"/>
      <c r="J391" s="29">
        <f t="shared" si="47"/>
        <v>119407.5</v>
      </c>
      <c r="K391" s="29">
        <f t="shared" si="48"/>
        <v>89077.994999999995</v>
      </c>
      <c r="L391" s="48"/>
      <c r="Q391" s="43"/>
    </row>
    <row r="392" spans="1:17" s="31" customFormat="1" ht="32.1" customHeight="1">
      <c r="A392" s="45">
        <v>358</v>
      </c>
      <c r="B392" s="45">
        <v>12</v>
      </c>
      <c r="C392" s="86" t="s">
        <v>104</v>
      </c>
      <c r="D392" s="86" t="s">
        <v>105</v>
      </c>
      <c r="E392" s="87">
        <v>2</v>
      </c>
      <c r="F392" s="29">
        <v>78056</v>
      </c>
      <c r="G392" s="29">
        <f t="shared" si="46"/>
        <v>58229.775999999998</v>
      </c>
      <c r="H392" s="29"/>
      <c r="I392" s="29"/>
      <c r="J392" s="29">
        <f t="shared" si="47"/>
        <v>78056</v>
      </c>
      <c r="K392" s="29">
        <f t="shared" si="48"/>
        <v>58229.775999999998</v>
      </c>
      <c r="L392" s="48"/>
      <c r="Q392" s="43"/>
    </row>
    <row r="393" spans="1:17" s="31" customFormat="1" ht="32.1" customHeight="1">
      <c r="A393" s="45">
        <v>359</v>
      </c>
      <c r="B393" s="45">
        <v>13</v>
      </c>
      <c r="C393" s="86"/>
      <c r="D393" s="86"/>
      <c r="E393" s="87"/>
      <c r="F393" s="29">
        <v>78056</v>
      </c>
      <c r="G393" s="29">
        <f t="shared" si="46"/>
        <v>58229.775999999998</v>
      </c>
      <c r="H393" s="29"/>
      <c r="I393" s="29"/>
      <c r="J393" s="29">
        <f t="shared" si="47"/>
        <v>78056</v>
      </c>
      <c r="K393" s="29">
        <f t="shared" si="48"/>
        <v>58229.775999999998</v>
      </c>
      <c r="L393" s="48"/>
      <c r="Q393" s="43"/>
    </row>
    <row r="394" spans="1:17" s="31" customFormat="1" ht="32.1" customHeight="1">
      <c r="A394" s="45">
        <v>360</v>
      </c>
      <c r="B394" s="45">
        <v>14</v>
      </c>
      <c r="C394" s="27" t="s">
        <v>106</v>
      </c>
      <c r="D394" s="27" t="s">
        <v>107</v>
      </c>
      <c r="E394" s="26">
        <v>1</v>
      </c>
      <c r="F394" s="29">
        <v>156387</v>
      </c>
      <c r="G394" s="29">
        <f t="shared" si="46"/>
        <v>116082.51000000001</v>
      </c>
      <c r="H394" s="29"/>
      <c r="I394" s="29"/>
      <c r="J394" s="29">
        <f t="shared" si="47"/>
        <v>156387</v>
      </c>
      <c r="K394" s="29">
        <f t="shared" si="48"/>
        <v>116082.51000000001</v>
      </c>
      <c r="L394" s="48"/>
      <c r="Q394" s="43"/>
    </row>
    <row r="395" spans="1:17" s="31" customFormat="1" ht="32.1" customHeight="1">
      <c r="A395" s="45">
        <v>361</v>
      </c>
      <c r="B395" s="45">
        <v>15</v>
      </c>
      <c r="C395" s="27" t="s">
        <v>108</v>
      </c>
      <c r="D395" s="27" t="s">
        <v>109</v>
      </c>
      <c r="E395" s="26">
        <v>1</v>
      </c>
      <c r="F395" s="29">
        <v>84061</v>
      </c>
      <c r="G395" s="29">
        <f t="shared" si="46"/>
        <v>62709.506000000001</v>
      </c>
      <c r="H395" s="29"/>
      <c r="I395" s="29"/>
      <c r="J395" s="29">
        <f t="shared" si="47"/>
        <v>84061</v>
      </c>
      <c r="K395" s="29">
        <f t="shared" si="48"/>
        <v>62709.506000000001</v>
      </c>
      <c r="L395" s="48"/>
      <c r="Q395" s="43"/>
    </row>
    <row r="396" spans="1:17" s="31" customFormat="1" ht="32.1" customHeight="1">
      <c r="A396" s="45">
        <v>362</v>
      </c>
      <c r="B396" s="45">
        <v>16</v>
      </c>
      <c r="C396" s="27" t="s">
        <v>133</v>
      </c>
      <c r="D396" s="27" t="s">
        <v>124</v>
      </c>
      <c r="E396" s="26">
        <v>1</v>
      </c>
      <c r="F396" s="29">
        <v>67024</v>
      </c>
      <c r="G396" s="29">
        <f t="shared" si="46"/>
        <v>49999.903999999995</v>
      </c>
      <c r="H396" s="29"/>
      <c r="I396" s="29"/>
      <c r="J396" s="29">
        <f t="shared" si="47"/>
        <v>67024</v>
      </c>
      <c r="K396" s="29">
        <f t="shared" si="48"/>
        <v>49999.903999999995</v>
      </c>
      <c r="L396" s="48"/>
      <c r="Q396" s="43"/>
    </row>
    <row r="397" spans="1:17" s="31" customFormat="1" ht="32.1" customHeight="1">
      <c r="A397" s="45">
        <v>363</v>
      </c>
      <c r="B397" s="45">
        <v>17</v>
      </c>
      <c r="C397" s="86" t="s">
        <v>125</v>
      </c>
      <c r="D397" s="86" t="s">
        <v>126</v>
      </c>
      <c r="E397" s="87">
        <v>2</v>
      </c>
      <c r="F397" s="29">
        <v>67024</v>
      </c>
      <c r="G397" s="29">
        <f t="shared" si="46"/>
        <v>49999.903999999995</v>
      </c>
      <c r="H397" s="29"/>
      <c r="I397" s="29"/>
      <c r="J397" s="29">
        <f t="shared" si="47"/>
        <v>67024</v>
      </c>
      <c r="K397" s="29">
        <f t="shared" si="48"/>
        <v>49999.903999999995</v>
      </c>
      <c r="L397" s="48"/>
      <c r="Q397" s="43"/>
    </row>
    <row r="398" spans="1:17" s="31" customFormat="1" ht="32.1" customHeight="1">
      <c r="A398" s="45">
        <v>364</v>
      </c>
      <c r="B398" s="45">
        <v>18</v>
      </c>
      <c r="C398" s="86"/>
      <c r="D398" s="86"/>
      <c r="E398" s="87"/>
      <c r="F398" s="29">
        <v>67024</v>
      </c>
      <c r="G398" s="29">
        <f t="shared" si="46"/>
        <v>49999.903999999995</v>
      </c>
      <c r="H398" s="29"/>
      <c r="I398" s="29"/>
      <c r="J398" s="29">
        <f t="shared" si="47"/>
        <v>67024</v>
      </c>
      <c r="K398" s="29">
        <f t="shared" si="48"/>
        <v>49999.903999999995</v>
      </c>
      <c r="L398" s="48"/>
      <c r="Q398" s="43"/>
    </row>
    <row r="399" spans="1:17" s="31" customFormat="1" ht="32.1" customHeight="1">
      <c r="A399" s="45">
        <v>365</v>
      </c>
      <c r="B399" s="45">
        <v>19</v>
      </c>
      <c r="C399" s="86" t="s">
        <v>112</v>
      </c>
      <c r="D399" s="86" t="s">
        <v>127</v>
      </c>
      <c r="E399" s="87">
        <v>2</v>
      </c>
      <c r="F399" s="29">
        <v>79610</v>
      </c>
      <c r="G399" s="29">
        <f t="shared" si="46"/>
        <v>59389.06</v>
      </c>
      <c r="H399" s="29">
        <f>F399*50/100</f>
        <v>39805</v>
      </c>
      <c r="I399" s="29"/>
      <c r="J399" s="29">
        <f t="shared" si="47"/>
        <v>119415</v>
      </c>
      <c r="K399" s="29">
        <f t="shared" si="48"/>
        <v>89083.590000000011</v>
      </c>
      <c r="L399" s="48"/>
      <c r="Q399" s="43"/>
    </row>
    <row r="400" spans="1:17" s="31" customFormat="1" ht="32.1" customHeight="1">
      <c r="A400" s="45">
        <v>366</v>
      </c>
      <c r="B400" s="45">
        <v>20</v>
      </c>
      <c r="C400" s="86"/>
      <c r="D400" s="86"/>
      <c r="E400" s="87"/>
      <c r="F400" s="29">
        <v>79610</v>
      </c>
      <c r="G400" s="29">
        <f t="shared" si="46"/>
        <v>59389.06</v>
      </c>
      <c r="H400" s="29">
        <f>F400*50/100</f>
        <v>39805</v>
      </c>
      <c r="I400" s="29"/>
      <c r="J400" s="29">
        <f t="shared" si="47"/>
        <v>119415</v>
      </c>
      <c r="K400" s="29">
        <f t="shared" si="48"/>
        <v>89083.590000000011</v>
      </c>
      <c r="L400" s="48"/>
      <c r="Q400" s="43"/>
    </row>
    <row r="401" spans="1:85" s="31" customFormat="1" ht="32.1" customHeight="1">
      <c r="A401" s="45">
        <v>367</v>
      </c>
      <c r="B401" s="45">
        <v>21</v>
      </c>
      <c r="C401" s="27" t="s">
        <v>114</v>
      </c>
      <c r="D401" s="27" t="s">
        <v>115</v>
      </c>
      <c r="E401" s="26">
        <v>1</v>
      </c>
      <c r="F401" s="29">
        <v>67359</v>
      </c>
      <c r="G401" s="29">
        <f t="shared" si="46"/>
        <v>50249.813999999998</v>
      </c>
      <c r="H401" s="29">
        <f>F401*50/100</f>
        <v>33679.5</v>
      </c>
      <c r="I401" s="29"/>
      <c r="J401" s="29">
        <f t="shared" si="47"/>
        <v>101038.5</v>
      </c>
      <c r="K401" s="29">
        <f t="shared" si="48"/>
        <v>75374.721000000005</v>
      </c>
      <c r="L401" s="48"/>
      <c r="Q401" s="43"/>
    </row>
    <row r="402" spans="1:85" s="31" customFormat="1" ht="32.1" customHeight="1">
      <c r="A402" s="45">
        <v>368</v>
      </c>
      <c r="B402" s="45">
        <v>22</v>
      </c>
      <c r="C402" s="27" t="s">
        <v>39</v>
      </c>
      <c r="D402" s="27" t="s">
        <v>40</v>
      </c>
      <c r="E402" s="26">
        <v>1</v>
      </c>
      <c r="F402" s="29">
        <v>67024</v>
      </c>
      <c r="G402" s="29">
        <f t="shared" si="46"/>
        <v>49999.903999999995</v>
      </c>
      <c r="H402" s="29"/>
      <c r="I402" s="29"/>
      <c r="J402" s="29">
        <f t="shared" si="47"/>
        <v>67024</v>
      </c>
      <c r="K402" s="29">
        <f t="shared" si="48"/>
        <v>49999.903999999995</v>
      </c>
      <c r="L402" s="48"/>
      <c r="Q402" s="43"/>
    </row>
    <row r="403" spans="1:85" s="31" customFormat="1" ht="32.1" customHeight="1">
      <c r="A403" s="45">
        <v>369</v>
      </c>
      <c r="B403" s="45">
        <v>23</v>
      </c>
      <c r="C403" s="27" t="s">
        <v>41</v>
      </c>
      <c r="D403" s="27" t="s">
        <v>42</v>
      </c>
      <c r="E403" s="26">
        <v>1</v>
      </c>
      <c r="F403" s="29">
        <v>67024</v>
      </c>
      <c r="G403" s="29">
        <f t="shared" si="46"/>
        <v>49999.903999999995</v>
      </c>
      <c r="H403" s="29"/>
      <c r="I403" s="29"/>
      <c r="J403" s="29">
        <f t="shared" si="47"/>
        <v>67024</v>
      </c>
      <c r="K403" s="29">
        <f t="shared" si="48"/>
        <v>49999.903999999995</v>
      </c>
      <c r="L403" s="48"/>
      <c r="Q403" s="43"/>
    </row>
    <row r="404" spans="1:85" s="49" customFormat="1" ht="32.1" customHeight="1">
      <c r="A404" s="94" t="s">
        <v>81</v>
      </c>
      <c r="B404" s="94"/>
      <c r="C404" s="94"/>
      <c r="D404" s="47" t="s">
        <v>82</v>
      </c>
      <c r="E404" s="54">
        <f>SUM(E381:E403)</f>
        <v>23</v>
      </c>
      <c r="F404" s="55">
        <f t="shared" ref="F404:K404" si="49">SUM(F381:F403)</f>
        <v>2137963</v>
      </c>
      <c r="G404" s="55">
        <f t="shared" si="49"/>
        <v>1591854.0460000006</v>
      </c>
      <c r="H404" s="55">
        <f t="shared" si="49"/>
        <v>173199.2</v>
      </c>
      <c r="I404" s="55">
        <f t="shared" si="49"/>
        <v>0</v>
      </c>
      <c r="J404" s="55">
        <f t="shared" si="49"/>
        <v>2311162.2000000002</v>
      </c>
      <c r="K404" s="55">
        <f t="shared" si="49"/>
        <v>1721060.6492000006</v>
      </c>
      <c r="L404" s="48"/>
      <c r="M404" s="31"/>
      <c r="N404" s="31"/>
      <c r="O404" s="31"/>
      <c r="P404" s="31"/>
      <c r="Q404" s="43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</row>
    <row r="405" spans="1:85" s="56" customFormat="1" ht="32.1" customHeight="1">
      <c r="A405" s="93" t="s">
        <v>182</v>
      </c>
      <c r="B405" s="93"/>
      <c r="C405" s="93"/>
      <c r="D405" s="93"/>
      <c r="E405" s="93"/>
      <c r="F405" s="93"/>
      <c r="G405" s="93"/>
      <c r="H405" s="93"/>
      <c r="I405" s="93"/>
      <c r="J405" s="93"/>
      <c r="K405" s="93"/>
      <c r="L405" s="48"/>
      <c r="M405" s="40"/>
      <c r="N405" s="40"/>
      <c r="O405" s="40"/>
      <c r="P405" s="40"/>
      <c r="Q405" s="41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  <c r="BB405" s="40"/>
      <c r="BC405" s="40"/>
      <c r="BD405" s="40"/>
      <c r="BE405" s="40"/>
      <c r="BF405" s="40"/>
      <c r="BG405" s="40"/>
      <c r="BH405" s="40"/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E405" s="40"/>
      <c r="CF405" s="40"/>
      <c r="CG405" s="40"/>
    </row>
    <row r="406" spans="1:85" s="31" customFormat="1" ht="32.1" customHeight="1">
      <c r="A406" s="45">
        <v>370</v>
      </c>
      <c r="B406" s="45">
        <v>1</v>
      </c>
      <c r="C406" s="27" t="s">
        <v>139</v>
      </c>
      <c r="D406" s="27" t="s">
        <v>140</v>
      </c>
      <c r="E406" s="26">
        <v>1</v>
      </c>
      <c r="F406" s="29">
        <v>217123</v>
      </c>
      <c r="G406" s="29">
        <f t="shared" ref="G406:G425" si="50">+IF(F406&gt;120000,F406-F406*0.01-29280-(F406-120000)*0.26,F406-F406*0.01-F406*0.244)</f>
        <v>160419.78999999998</v>
      </c>
      <c r="H406" s="29"/>
      <c r="I406" s="29"/>
      <c r="J406" s="29">
        <f t="shared" ref="J406:J425" si="51">F406+H406+I406</f>
        <v>217123</v>
      </c>
      <c r="K406" s="29">
        <f t="shared" ref="K406:K425" si="52">+IF(J406&gt;120000,J406-J406*0.01-29280-(J406-120000)*0.26,J406-J406*0.01-J406*0.244)</f>
        <v>160419.78999999998</v>
      </c>
      <c r="L406" s="48"/>
      <c r="Q406" s="43"/>
    </row>
    <row r="407" spans="1:85" s="31" customFormat="1" ht="32.1" customHeight="1">
      <c r="A407" s="45">
        <v>371</v>
      </c>
      <c r="B407" s="45">
        <v>2</v>
      </c>
      <c r="C407" s="27" t="s">
        <v>84</v>
      </c>
      <c r="D407" s="27" t="s">
        <v>85</v>
      </c>
      <c r="E407" s="26">
        <v>1</v>
      </c>
      <c r="F407" s="29">
        <v>67024</v>
      </c>
      <c r="G407" s="29">
        <f t="shared" si="50"/>
        <v>49999.903999999995</v>
      </c>
      <c r="H407" s="29">
        <f>F407*30/100</f>
        <v>20107.2</v>
      </c>
      <c r="I407" s="29"/>
      <c r="J407" s="29">
        <f t="shared" si="51"/>
        <v>87131.199999999997</v>
      </c>
      <c r="K407" s="29">
        <f t="shared" si="52"/>
        <v>64999.875199999995</v>
      </c>
      <c r="L407" s="48"/>
      <c r="Q407" s="43"/>
    </row>
    <row r="408" spans="1:85" s="31" customFormat="1" ht="32.1" customHeight="1">
      <c r="A408" s="45">
        <v>372</v>
      </c>
      <c r="B408" s="45">
        <v>3</v>
      </c>
      <c r="C408" s="27" t="s">
        <v>86</v>
      </c>
      <c r="D408" s="27" t="s">
        <v>87</v>
      </c>
      <c r="E408" s="26">
        <v>1</v>
      </c>
      <c r="F408" s="29">
        <v>115167</v>
      </c>
      <c r="G408" s="29">
        <f t="shared" si="50"/>
        <v>85914.581999999995</v>
      </c>
      <c r="H408" s="29"/>
      <c r="I408" s="29"/>
      <c r="J408" s="29">
        <f t="shared" si="51"/>
        <v>115167</v>
      </c>
      <c r="K408" s="29">
        <f t="shared" si="52"/>
        <v>85914.581999999995</v>
      </c>
      <c r="L408" s="48"/>
      <c r="Q408" s="43"/>
    </row>
    <row r="409" spans="1:85" s="31" customFormat="1" ht="32.1" customHeight="1">
      <c r="A409" s="45">
        <v>373</v>
      </c>
      <c r="B409" s="45">
        <v>4</v>
      </c>
      <c r="C409" s="27" t="s">
        <v>90</v>
      </c>
      <c r="D409" s="27" t="s">
        <v>91</v>
      </c>
      <c r="E409" s="26">
        <v>1</v>
      </c>
      <c r="F409" s="29">
        <v>67024</v>
      </c>
      <c r="G409" s="29">
        <f t="shared" si="50"/>
        <v>49999.903999999995</v>
      </c>
      <c r="H409" s="29"/>
      <c r="I409" s="29"/>
      <c r="J409" s="29">
        <f t="shared" si="51"/>
        <v>67024</v>
      </c>
      <c r="K409" s="29">
        <f t="shared" si="52"/>
        <v>49999.903999999995</v>
      </c>
      <c r="L409" s="48"/>
      <c r="Q409" s="43"/>
    </row>
    <row r="410" spans="1:85" s="31" customFormat="1" ht="32.1" customHeight="1">
      <c r="A410" s="45">
        <v>374</v>
      </c>
      <c r="B410" s="45">
        <v>5</v>
      </c>
      <c r="C410" s="27" t="s">
        <v>94</v>
      </c>
      <c r="D410" s="27" t="s">
        <v>95</v>
      </c>
      <c r="E410" s="26">
        <v>1</v>
      </c>
      <c r="F410" s="29">
        <v>82359</v>
      </c>
      <c r="G410" s="29">
        <f t="shared" si="50"/>
        <v>61439.813999999998</v>
      </c>
      <c r="H410" s="29"/>
      <c r="I410" s="29"/>
      <c r="J410" s="29">
        <f t="shared" si="51"/>
        <v>82359</v>
      </c>
      <c r="K410" s="29">
        <f t="shared" si="52"/>
        <v>61439.813999999998</v>
      </c>
      <c r="L410" s="48"/>
      <c r="Q410" s="43"/>
    </row>
    <row r="411" spans="1:85" s="31" customFormat="1" ht="32.1" customHeight="1">
      <c r="A411" s="45">
        <v>375</v>
      </c>
      <c r="B411" s="45">
        <v>6</v>
      </c>
      <c r="C411" s="86" t="s">
        <v>167</v>
      </c>
      <c r="D411" s="86" t="s">
        <v>97</v>
      </c>
      <c r="E411" s="87">
        <v>2</v>
      </c>
      <c r="F411" s="29">
        <v>90429</v>
      </c>
      <c r="G411" s="29">
        <f t="shared" si="50"/>
        <v>67460.034000000014</v>
      </c>
      <c r="H411" s="29"/>
      <c r="I411" s="29"/>
      <c r="J411" s="29">
        <f t="shared" si="51"/>
        <v>90429</v>
      </c>
      <c r="K411" s="29">
        <f t="shared" si="52"/>
        <v>67460.034000000014</v>
      </c>
      <c r="L411" s="48"/>
      <c r="Q411" s="43"/>
    </row>
    <row r="412" spans="1:85" s="31" customFormat="1" ht="32.1" customHeight="1">
      <c r="A412" s="45">
        <v>376</v>
      </c>
      <c r="B412" s="45">
        <v>7</v>
      </c>
      <c r="C412" s="86"/>
      <c r="D412" s="86"/>
      <c r="E412" s="87"/>
      <c r="F412" s="29">
        <v>90429</v>
      </c>
      <c r="G412" s="29">
        <f t="shared" si="50"/>
        <v>67460.034000000014</v>
      </c>
      <c r="H412" s="29"/>
      <c r="I412" s="29"/>
      <c r="J412" s="29">
        <f t="shared" si="51"/>
        <v>90429</v>
      </c>
      <c r="K412" s="29">
        <f t="shared" si="52"/>
        <v>67460.034000000014</v>
      </c>
      <c r="L412" s="48"/>
      <c r="Q412" s="43"/>
    </row>
    <row r="413" spans="1:85" s="31" customFormat="1" ht="32.1" customHeight="1">
      <c r="A413" s="45">
        <v>377</v>
      </c>
      <c r="B413" s="45">
        <v>8</v>
      </c>
      <c r="C413" s="27" t="s">
        <v>98</v>
      </c>
      <c r="D413" s="27" t="s">
        <v>136</v>
      </c>
      <c r="E413" s="26">
        <v>1</v>
      </c>
      <c r="F413" s="29">
        <v>74028</v>
      </c>
      <c r="G413" s="29">
        <f t="shared" si="50"/>
        <v>55224.888000000006</v>
      </c>
      <c r="H413" s="29"/>
      <c r="I413" s="29"/>
      <c r="J413" s="29">
        <f t="shared" si="51"/>
        <v>74028</v>
      </c>
      <c r="K413" s="29">
        <f t="shared" si="52"/>
        <v>55224.888000000006</v>
      </c>
      <c r="L413" s="48"/>
      <c r="Q413" s="43"/>
    </row>
    <row r="414" spans="1:85" s="31" customFormat="1" ht="32.1" customHeight="1">
      <c r="A414" s="45">
        <v>378</v>
      </c>
      <c r="B414" s="45">
        <v>9</v>
      </c>
      <c r="C414" s="27" t="s">
        <v>121</v>
      </c>
      <c r="D414" s="27" t="s">
        <v>122</v>
      </c>
      <c r="E414" s="26">
        <v>1</v>
      </c>
      <c r="F414" s="29">
        <v>115174</v>
      </c>
      <c r="G414" s="29">
        <f t="shared" si="50"/>
        <v>85919.804000000004</v>
      </c>
      <c r="H414" s="29"/>
      <c r="I414" s="29"/>
      <c r="J414" s="29">
        <f t="shared" si="51"/>
        <v>115174</v>
      </c>
      <c r="K414" s="29">
        <f t="shared" si="52"/>
        <v>85919.804000000004</v>
      </c>
      <c r="L414" s="48"/>
      <c r="Q414" s="43"/>
    </row>
    <row r="415" spans="1:85" s="31" customFormat="1" ht="32.1" customHeight="1">
      <c r="A415" s="45">
        <v>379</v>
      </c>
      <c r="B415" s="45">
        <v>10</v>
      </c>
      <c r="C415" s="27" t="s">
        <v>102</v>
      </c>
      <c r="D415" s="27" t="s">
        <v>103</v>
      </c>
      <c r="E415" s="26">
        <v>1</v>
      </c>
      <c r="F415" s="29">
        <v>85764</v>
      </c>
      <c r="G415" s="29">
        <f t="shared" si="50"/>
        <v>63979.944000000003</v>
      </c>
      <c r="H415" s="29">
        <f>F415*50/100</f>
        <v>42882</v>
      </c>
      <c r="I415" s="29"/>
      <c r="J415" s="29">
        <f t="shared" si="51"/>
        <v>128646</v>
      </c>
      <c r="K415" s="29">
        <f t="shared" si="52"/>
        <v>95831.579999999987</v>
      </c>
      <c r="L415" s="48"/>
      <c r="Q415" s="43"/>
    </row>
    <row r="416" spans="1:85" s="31" customFormat="1" ht="32.1" customHeight="1">
      <c r="A416" s="45">
        <v>380</v>
      </c>
      <c r="B416" s="45">
        <v>11</v>
      </c>
      <c r="C416" s="86" t="s">
        <v>104</v>
      </c>
      <c r="D416" s="86" t="s">
        <v>105</v>
      </c>
      <c r="E416" s="87">
        <v>2</v>
      </c>
      <c r="F416" s="29">
        <v>77024</v>
      </c>
      <c r="G416" s="29">
        <f t="shared" si="50"/>
        <v>57459.903999999995</v>
      </c>
      <c r="H416" s="29"/>
      <c r="I416" s="29"/>
      <c r="J416" s="29">
        <f t="shared" si="51"/>
        <v>77024</v>
      </c>
      <c r="K416" s="29">
        <f t="shared" si="52"/>
        <v>57459.903999999995</v>
      </c>
      <c r="L416" s="48"/>
      <c r="Q416" s="43"/>
    </row>
    <row r="417" spans="1:85" s="31" customFormat="1" ht="32.1" customHeight="1">
      <c r="A417" s="45">
        <v>381</v>
      </c>
      <c r="B417" s="45">
        <v>12</v>
      </c>
      <c r="C417" s="86"/>
      <c r="D417" s="86"/>
      <c r="E417" s="87"/>
      <c r="F417" s="29">
        <v>77024</v>
      </c>
      <c r="G417" s="29">
        <f t="shared" si="50"/>
        <v>57459.903999999995</v>
      </c>
      <c r="H417" s="29"/>
      <c r="I417" s="29"/>
      <c r="J417" s="29">
        <f t="shared" si="51"/>
        <v>77024</v>
      </c>
      <c r="K417" s="29">
        <f t="shared" si="52"/>
        <v>57459.903999999995</v>
      </c>
      <c r="L417" s="48"/>
      <c r="Q417" s="43"/>
    </row>
    <row r="418" spans="1:85" s="31" customFormat="1" ht="32.1" customHeight="1">
      <c r="A418" s="45">
        <v>382</v>
      </c>
      <c r="B418" s="45">
        <v>13</v>
      </c>
      <c r="C418" s="27" t="s">
        <v>106</v>
      </c>
      <c r="D418" s="27" t="s">
        <v>107</v>
      </c>
      <c r="E418" s="26">
        <v>1</v>
      </c>
      <c r="F418" s="29">
        <v>156384</v>
      </c>
      <c r="G418" s="29">
        <f t="shared" si="50"/>
        <v>116080.32000000001</v>
      </c>
      <c r="H418" s="29"/>
      <c r="I418" s="29"/>
      <c r="J418" s="29">
        <f t="shared" si="51"/>
        <v>156384</v>
      </c>
      <c r="K418" s="29">
        <f t="shared" si="52"/>
        <v>116080.32000000001</v>
      </c>
      <c r="L418" s="48"/>
      <c r="Q418" s="43"/>
    </row>
    <row r="419" spans="1:85" s="31" customFormat="1" ht="32.1" customHeight="1">
      <c r="A419" s="45">
        <v>383</v>
      </c>
      <c r="B419" s="45">
        <v>14</v>
      </c>
      <c r="C419" s="86" t="s">
        <v>125</v>
      </c>
      <c r="D419" s="86" t="s">
        <v>126</v>
      </c>
      <c r="E419" s="87">
        <v>2</v>
      </c>
      <c r="F419" s="29">
        <v>67024</v>
      </c>
      <c r="G419" s="29">
        <f t="shared" si="50"/>
        <v>49999.903999999995</v>
      </c>
      <c r="H419" s="29"/>
      <c r="I419" s="29"/>
      <c r="J419" s="29">
        <f t="shared" si="51"/>
        <v>67024</v>
      </c>
      <c r="K419" s="29">
        <f t="shared" si="52"/>
        <v>49999.903999999995</v>
      </c>
      <c r="L419" s="48"/>
      <c r="Q419" s="43"/>
    </row>
    <row r="420" spans="1:85" s="31" customFormat="1" ht="32.1" customHeight="1">
      <c r="A420" s="45">
        <v>384</v>
      </c>
      <c r="B420" s="45">
        <v>15</v>
      </c>
      <c r="C420" s="86"/>
      <c r="D420" s="86"/>
      <c r="E420" s="87"/>
      <c r="F420" s="29">
        <v>67024</v>
      </c>
      <c r="G420" s="29">
        <f t="shared" si="50"/>
        <v>49999.903999999995</v>
      </c>
      <c r="H420" s="29"/>
      <c r="I420" s="29"/>
      <c r="J420" s="29">
        <f t="shared" si="51"/>
        <v>67024</v>
      </c>
      <c r="K420" s="29">
        <f t="shared" si="52"/>
        <v>49999.903999999995</v>
      </c>
      <c r="L420" s="48"/>
      <c r="Q420" s="43"/>
    </row>
    <row r="421" spans="1:85" s="31" customFormat="1" ht="32.1" customHeight="1">
      <c r="A421" s="45">
        <v>385</v>
      </c>
      <c r="B421" s="45">
        <v>16</v>
      </c>
      <c r="C421" s="86" t="s">
        <v>112</v>
      </c>
      <c r="D421" s="86" t="s">
        <v>127</v>
      </c>
      <c r="E421" s="87">
        <v>2</v>
      </c>
      <c r="F421" s="29">
        <v>85764</v>
      </c>
      <c r="G421" s="29">
        <f t="shared" si="50"/>
        <v>63979.944000000003</v>
      </c>
      <c r="H421" s="29">
        <f>F421*50/100</f>
        <v>42882</v>
      </c>
      <c r="I421" s="29"/>
      <c r="J421" s="29">
        <f t="shared" si="51"/>
        <v>128646</v>
      </c>
      <c r="K421" s="29">
        <f t="shared" si="52"/>
        <v>95831.579999999987</v>
      </c>
      <c r="L421" s="48"/>
      <c r="Q421" s="43"/>
    </row>
    <row r="422" spans="1:85" s="31" customFormat="1" ht="32.1" customHeight="1">
      <c r="A422" s="45">
        <v>386</v>
      </c>
      <c r="B422" s="45">
        <v>17</v>
      </c>
      <c r="C422" s="86"/>
      <c r="D422" s="86"/>
      <c r="E422" s="87"/>
      <c r="F422" s="29">
        <v>85764</v>
      </c>
      <c r="G422" s="29">
        <f t="shared" si="50"/>
        <v>63979.944000000003</v>
      </c>
      <c r="H422" s="29">
        <f>F422*50/100</f>
        <v>42882</v>
      </c>
      <c r="I422" s="29"/>
      <c r="J422" s="29">
        <f t="shared" si="51"/>
        <v>128646</v>
      </c>
      <c r="K422" s="29">
        <f t="shared" si="52"/>
        <v>95831.579999999987</v>
      </c>
      <c r="L422" s="48"/>
      <c r="Q422" s="43"/>
    </row>
    <row r="423" spans="1:85" s="31" customFormat="1" ht="32.1" customHeight="1">
      <c r="A423" s="45">
        <v>387</v>
      </c>
      <c r="B423" s="45">
        <v>18</v>
      </c>
      <c r="C423" s="27" t="s">
        <v>114</v>
      </c>
      <c r="D423" s="27" t="s">
        <v>115</v>
      </c>
      <c r="E423" s="26">
        <v>1</v>
      </c>
      <c r="F423" s="29">
        <v>67359</v>
      </c>
      <c r="G423" s="29">
        <f t="shared" si="50"/>
        <v>50249.813999999998</v>
      </c>
      <c r="H423" s="29">
        <f>F423*50/100</f>
        <v>33679.5</v>
      </c>
      <c r="I423" s="29"/>
      <c r="J423" s="29">
        <f t="shared" si="51"/>
        <v>101038.5</v>
      </c>
      <c r="K423" s="29">
        <f t="shared" si="52"/>
        <v>75374.721000000005</v>
      </c>
      <c r="L423" s="48"/>
      <c r="Q423" s="43"/>
    </row>
    <row r="424" spans="1:85" s="31" customFormat="1" ht="32.1" customHeight="1">
      <c r="A424" s="45">
        <v>388</v>
      </c>
      <c r="B424" s="45">
        <v>19</v>
      </c>
      <c r="C424" s="27" t="s">
        <v>39</v>
      </c>
      <c r="D424" s="27" t="s">
        <v>40</v>
      </c>
      <c r="E424" s="26">
        <v>1</v>
      </c>
      <c r="F424" s="29">
        <v>67024</v>
      </c>
      <c r="G424" s="29">
        <f t="shared" si="50"/>
        <v>49999.903999999995</v>
      </c>
      <c r="H424" s="29"/>
      <c r="I424" s="29"/>
      <c r="J424" s="29">
        <f t="shared" si="51"/>
        <v>67024</v>
      </c>
      <c r="K424" s="29">
        <f t="shared" si="52"/>
        <v>49999.903999999995</v>
      </c>
      <c r="L424" s="48"/>
      <c r="Q424" s="43"/>
    </row>
    <row r="425" spans="1:85" s="31" customFormat="1" ht="32.1" customHeight="1">
      <c r="A425" s="45">
        <v>389</v>
      </c>
      <c r="B425" s="45">
        <v>20</v>
      </c>
      <c r="C425" s="27" t="s">
        <v>41</v>
      </c>
      <c r="D425" s="27" t="s">
        <v>42</v>
      </c>
      <c r="E425" s="26">
        <v>1</v>
      </c>
      <c r="F425" s="29">
        <v>67024</v>
      </c>
      <c r="G425" s="29">
        <f t="shared" si="50"/>
        <v>49999.903999999995</v>
      </c>
      <c r="H425" s="29"/>
      <c r="I425" s="29"/>
      <c r="J425" s="29">
        <f t="shared" si="51"/>
        <v>67024</v>
      </c>
      <c r="K425" s="29">
        <f t="shared" si="52"/>
        <v>49999.903999999995</v>
      </c>
      <c r="L425" s="48"/>
      <c r="Q425" s="43"/>
    </row>
    <row r="426" spans="1:85" s="49" customFormat="1" ht="32.1" customHeight="1">
      <c r="A426" s="94" t="s">
        <v>81</v>
      </c>
      <c r="B426" s="94"/>
      <c r="C426" s="94"/>
      <c r="D426" s="47"/>
      <c r="E426" s="54">
        <f>SUM(E406:E425)</f>
        <v>20</v>
      </c>
      <c r="F426" s="55">
        <f t="shared" ref="F426:K426" si="53">SUM(F406:F425)</f>
        <v>1821936</v>
      </c>
      <c r="G426" s="55">
        <f t="shared" si="53"/>
        <v>1357028.1439999999</v>
      </c>
      <c r="H426" s="55">
        <f t="shared" si="53"/>
        <v>182432.7</v>
      </c>
      <c r="I426" s="55">
        <f t="shared" si="53"/>
        <v>0</v>
      </c>
      <c r="J426" s="55">
        <f t="shared" si="53"/>
        <v>2004368.7</v>
      </c>
      <c r="K426" s="55">
        <f t="shared" si="53"/>
        <v>1492707.9302000003</v>
      </c>
      <c r="L426" s="48"/>
      <c r="M426" s="31"/>
      <c r="N426" s="31"/>
      <c r="O426" s="31"/>
      <c r="P426" s="31"/>
      <c r="Q426" s="43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</row>
    <row r="427" spans="1:85" s="56" customFormat="1" ht="32.1" customHeight="1">
      <c r="A427" s="93" t="s">
        <v>183</v>
      </c>
      <c r="B427" s="93"/>
      <c r="C427" s="93"/>
      <c r="D427" s="93"/>
      <c r="E427" s="93"/>
      <c r="F427" s="93"/>
      <c r="G427" s="93"/>
      <c r="H427" s="93"/>
      <c r="I427" s="93"/>
      <c r="J427" s="93"/>
      <c r="K427" s="93"/>
      <c r="L427" s="48"/>
      <c r="M427" s="40"/>
      <c r="N427" s="40"/>
      <c r="O427" s="40"/>
      <c r="P427" s="40"/>
      <c r="Q427" s="41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</row>
    <row r="428" spans="1:85" s="61" customFormat="1" ht="32.1" customHeight="1">
      <c r="A428" s="63">
        <v>390</v>
      </c>
      <c r="B428" s="63">
        <v>1</v>
      </c>
      <c r="C428" s="27" t="s">
        <v>139</v>
      </c>
      <c r="D428" s="27" t="s">
        <v>140</v>
      </c>
      <c r="E428" s="64">
        <v>1</v>
      </c>
      <c r="F428" s="60">
        <v>206603</v>
      </c>
      <c r="G428" s="29">
        <f t="shared" ref="G428:G439" si="54">+IF(F428&gt;120000,F428-F428*0.01-29280-(F428-120000)*0.26,F428-F428*0.01-F428*0.244)</f>
        <v>152740.19</v>
      </c>
      <c r="H428" s="29"/>
      <c r="I428" s="29"/>
      <c r="J428" s="29">
        <f t="shared" ref="J428:J439" si="55">F428+H428+I428</f>
        <v>206603</v>
      </c>
      <c r="K428" s="29">
        <f t="shared" ref="K428:K439" si="56">+IF(J428&gt;120000,J428-J428*0.01-29280-(J428-120000)*0.26,J428-J428*0.01-J428*0.244)</f>
        <v>152740.19</v>
      </c>
      <c r="L428" s="48"/>
      <c r="Q428" s="62"/>
    </row>
    <row r="429" spans="1:85" s="61" customFormat="1" ht="32.1" customHeight="1">
      <c r="A429" s="63">
        <v>391</v>
      </c>
      <c r="B429" s="63">
        <v>2</v>
      </c>
      <c r="C429" s="27" t="s">
        <v>90</v>
      </c>
      <c r="D429" s="27" t="s">
        <v>91</v>
      </c>
      <c r="E429" s="64">
        <v>1</v>
      </c>
      <c r="F429" s="60">
        <v>67024</v>
      </c>
      <c r="G429" s="29">
        <f t="shared" si="54"/>
        <v>49999.903999999995</v>
      </c>
      <c r="H429" s="29"/>
      <c r="I429" s="29"/>
      <c r="J429" s="29">
        <f t="shared" si="55"/>
        <v>67024</v>
      </c>
      <c r="K429" s="29">
        <f t="shared" si="56"/>
        <v>49999.903999999995</v>
      </c>
      <c r="L429" s="48"/>
      <c r="Q429" s="62"/>
    </row>
    <row r="430" spans="1:85" s="61" customFormat="1" ht="32.1" customHeight="1">
      <c r="A430" s="63">
        <v>392</v>
      </c>
      <c r="B430" s="63">
        <v>3</v>
      </c>
      <c r="C430" s="27" t="s">
        <v>120</v>
      </c>
      <c r="D430" s="27" t="s">
        <v>97</v>
      </c>
      <c r="E430" s="64">
        <v>1</v>
      </c>
      <c r="F430" s="60">
        <v>90429</v>
      </c>
      <c r="G430" s="29">
        <f t="shared" si="54"/>
        <v>67460.034000000014</v>
      </c>
      <c r="H430" s="29"/>
      <c r="I430" s="29"/>
      <c r="J430" s="29">
        <f t="shared" si="55"/>
        <v>90429</v>
      </c>
      <c r="K430" s="29">
        <f t="shared" si="56"/>
        <v>67460.034000000014</v>
      </c>
      <c r="L430" s="48"/>
      <c r="Q430" s="62"/>
    </row>
    <row r="431" spans="1:85" s="61" customFormat="1" ht="32.1" customHeight="1">
      <c r="A431" s="63">
        <v>393</v>
      </c>
      <c r="B431" s="63">
        <v>4</v>
      </c>
      <c r="C431" s="27" t="s">
        <v>121</v>
      </c>
      <c r="D431" s="27" t="s">
        <v>122</v>
      </c>
      <c r="E431" s="64">
        <v>1</v>
      </c>
      <c r="F431" s="60">
        <v>130863</v>
      </c>
      <c r="G431" s="29">
        <f t="shared" si="54"/>
        <v>97449.989999999991</v>
      </c>
      <c r="H431" s="29"/>
      <c r="I431" s="29"/>
      <c r="J431" s="29">
        <f t="shared" si="55"/>
        <v>130863</v>
      </c>
      <c r="K431" s="29">
        <f t="shared" si="56"/>
        <v>97449.989999999991</v>
      </c>
      <c r="L431" s="48"/>
      <c r="Q431" s="62"/>
    </row>
    <row r="432" spans="1:85" s="61" customFormat="1" ht="32.1" customHeight="1">
      <c r="A432" s="63">
        <v>394</v>
      </c>
      <c r="B432" s="63">
        <v>5</v>
      </c>
      <c r="C432" s="27" t="s">
        <v>102</v>
      </c>
      <c r="D432" s="27" t="s">
        <v>103</v>
      </c>
      <c r="E432" s="64">
        <v>1</v>
      </c>
      <c r="F432" s="60">
        <v>67359</v>
      </c>
      <c r="G432" s="29">
        <f t="shared" si="54"/>
        <v>50249.813999999998</v>
      </c>
      <c r="H432" s="29">
        <f>F432*50/100</f>
        <v>33679.5</v>
      </c>
      <c r="I432" s="29"/>
      <c r="J432" s="29">
        <f t="shared" si="55"/>
        <v>101038.5</v>
      </c>
      <c r="K432" s="29">
        <f t="shared" si="56"/>
        <v>75374.721000000005</v>
      </c>
      <c r="L432" s="48"/>
      <c r="Q432" s="62"/>
    </row>
    <row r="433" spans="1:85" s="61" customFormat="1" ht="32.1" customHeight="1">
      <c r="A433" s="63">
        <v>395</v>
      </c>
      <c r="B433" s="63">
        <v>6</v>
      </c>
      <c r="C433" s="86" t="s">
        <v>104</v>
      </c>
      <c r="D433" s="86" t="s">
        <v>105</v>
      </c>
      <c r="E433" s="95">
        <v>2</v>
      </c>
      <c r="F433" s="60">
        <v>72024</v>
      </c>
      <c r="G433" s="29">
        <f t="shared" si="54"/>
        <v>53729.903999999995</v>
      </c>
      <c r="H433" s="29"/>
      <c r="I433" s="29"/>
      <c r="J433" s="29">
        <f t="shared" si="55"/>
        <v>72024</v>
      </c>
      <c r="K433" s="29">
        <f t="shared" si="56"/>
        <v>53729.903999999995</v>
      </c>
      <c r="L433" s="48"/>
      <c r="Q433" s="62"/>
    </row>
    <row r="434" spans="1:85" s="61" customFormat="1" ht="32.1" customHeight="1">
      <c r="A434" s="63">
        <v>396</v>
      </c>
      <c r="B434" s="63">
        <v>7</v>
      </c>
      <c r="C434" s="86"/>
      <c r="D434" s="86"/>
      <c r="E434" s="95"/>
      <c r="F434" s="60">
        <v>72024</v>
      </c>
      <c r="G434" s="29">
        <f t="shared" si="54"/>
        <v>53729.903999999995</v>
      </c>
      <c r="H434" s="29"/>
      <c r="I434" s="29"/>
      <c r="J434" s="29">
        <f t="shared" si="55"/>
        <v>72024</v>
      </c>
      <c r="K434" s="29">
        <f t="shared" si="56"/>
        <v>53729.903999999995</v>
      </c>
      <c r="L434" s="48"/>
      <c r="Q434" s="62"/>
    </row>
    <row r="435" spans="1:85" s="61" customFormat="1" ht="32.1" customHeight="1">
      <c r="A435" s="63">
        <v>397</v>
      </c>
      <c r="B435" s="63">
        <v>8</v>
      </c>
      <c r="C435" s="27" t="s">
        <v>106</v>
      </c>
      <c r="D435" s="27" t="s">
        <v>107</v>
      </c>
      <c r="E435" s="64">
        <v>1</v>
      </c>
      <c r="F435" s="60">
        <v>100161</v>
      </c>
      <c r="G435" s="29">
        <f t="shared" si="54"/>
        <v>74720.106</v>
      </c>
      <c r="H435" s="29"/>
      <c r="I435" s="29"/>
      <c r="J435" s="29">
        <f t="shared" si="55"/>
        <v>100161</v>
      </c>
      <c r="K435" s="29">
        <f t="shared" si="56"/>
        <v>74720.106</v>
      </c>
      <c r="L435" s="48"/>
      <c r="Q435" s="62"/>
    </row>
    <row r="436" spans="1:85" s="61" customFormat="1" ht="32.1" customHeight="1">
      <c r="A436" s="63">
        <v>398</v>
      </c>
      <c r="B436" s="63">
        <v>9</v>
      </c>
      <c r="C436" s="27" t="s">
        <v>125</v>
      </c>
      <c r="D436" s="27" t="s">
        <v>126</v>
      </c>
      <c r="E436" s="64">
        <v>1</v>
      </c>
      <c r="F436" s="60">
        <v>67024</v>
      </c>
      <c r="G436" s="29">
        <f t="shared" si="54"/>
        <v>49999.903999999995</v>
      </c>
      <c r="H436" s="29"/>
      <c r="I436" s="29"/>
      <c r="J436" s="29">
        <f t="shared" si="55"/>
        <v>67024</v>
      </c>
      <c r="K436" s="29">
        <f t="shared" si="56"/>
        <v>49999.903999999995</v>
      </c>
      <c r="L436" s="48"/>
      <c r="Q436" s="62"/>
    </row>
    <row r="437" spans="1:85" s="61" customFormat="1" ht="32.1" customHeight="1">
      <c r="A437" s="63">
        <v>399</v>
      </c>
      <c r="B437" s="63">
        <v>10</v>
      </c>
      <c r="C437" s="86" t="s">
        <v>112</v>
      </c>
      <c r="D437" s="86" t="s">
        <v>127</v>
      </c>
      <c r="E437" s="95">
        <v>2</v>
      </c>
      <c r="F437" s="60">
        <v>67024</v>
      </c>
      <c r="G437" s="29">
        <f t="shared" si="54"/>
        <v>49999.903999999995</v>
      </c>
      <c r="H437" s="29">
        <f>F437*50/100</f>
        <v>33512</v>
      </c>
      <c r="I437" s="29"/>
      <c r="J437" s="29">
        <f t="shared" si="55"/>
        <v>100536</v>
      </c>
      <c r="K437" s="29">
        <f t="shared" si="56"/>
        <v>74999.856</v>
      </c>
      <c r="L437" s="48"/>
      <c r="Q437" s="62"/>
    </row>
    <row r="438" spans="1:85" s="61" customFormat="1" ht="32.1" customHeight="1">
      <c r="A438" s="63">
        <v>400</v>
      </c>
      <c r="B438" s="63">
        <v>11</v>
      </c>
      <c r="C438" s="86"/>
      <c r="D438" s="86"/>
      <c r="E438" s="95"/>
      <c r="F438" s="60">
        <v>67024</v>
      </c>
      <c r="G438" s="29">
        <f t="shared" si="54"/>
        <v>49999.903999999995</v>
      </c>
      <c r="H438" s="29">
        <f>F438*50/100</f>
        <v>33512</v>
      </c>
      <c r="I438" s="29"/>
      <c r="J438" s="29">
        <f t="shared" si="55"/>
        <v>100536</v>
      </c>
      <c r="K438" s="29">
        <f t="shared" si="56"/>
        <v>74999.856</v>
      </c>
      <c r="L438" s="48"/>
      <c r="Q438" s="62"/>
    </row>
    <row r="439" spans="1:85" s="61" customFormat="1" ht="32.1" customHeight="1">
      <c r="A439" s="63">
        <v>401</v>
      </c>
      <c r="B439" s="63">
        <v>12</v>
      </c>
      <c r="C439" s="27" t="s">
        <v>41</v>
      </c>
      <c r="D439" s="27" t="s">
        <v>42</v>
      </c>
      <c r="E439" s="64">
        <v>1</v>
      </c>
      <c r="F439" s="60">
        <v>67024</v>
      </c>
      <c r="G439" s="29">
        <f t="shared" si="54"/>
        <v>49999.903999999995</v>
      </c>
      <c r="H439" s="29"/>
      <c r="I439" s="29"/>
      <c r="J439" s="29">
        <f t="shared" si="55"/>
        <v>67024</v>
      </c>
      <c r="K439" s="29">
        <f t="shared" si="56"/>
        <v>49999.903999999995</v>
      </c>
      <c r="L439" s="48"/>
      <c r="Q439" s="62"/>
    </row>
    <row r="440" spans="1:85" s="49" customFormat="1" ht="33.75" customHeight="1">
      <c r="A440" s="94" t="s">
        <v>81</v>
      </c>
      <c r="B440" s="94"/>
      <c r="C440" s="94"/>
      <c r="D440" s="47" t="s">
        <v>82</v>
      </c>
      <c r="E440" s="54">
        <f>SUM(E428:E439)</f>
        <v>12</v>
      </c>
      <c r="F440" s="55">
        <f t="shared" ref="F440:K440" si="57">SUM(F428:F439)</f>
        <v>1074583</v>
      </c>
      <c r="G440" s="55">
        <f t="shared" si="57"/>
        <v>800079.46199999994</v>
      </c>
      <c r="H440" s="55">
        <f t="shared" si="57"/>
        <v>100703.5</v>
      </c>
      <c r="I440" s="55">
        <f t="shared" si="57"/>
        <v>0</v>
      </c>
      <c r="J440" s="55">
        <f t="shared" si="57"/>
        <v>1175286.5</v>
      </c>
      <c r="K440" s="55">
        <f t="shared" si="57"/>
        <v>875204.27300000004</v>
      </c>
      <c r="L440" s="48"/>
      <c r="M440" s="31"/>
      <c r="N440" s="31"/>
      <c r="O440" s="31"/>
      <c r="P440" s="31"/>
      <c r="Q440" s="43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</row>
    <row r="441" spans="1:85" s="49" customFormat="1" ht="33.75" customHeight="1">
      <c r="A441" s="97" t="s">
        <v>81</v>
      </c>
      <c r="B441" s="97"/>
      <c r="C441" s="97"/>
      <c r="D441" s="65" t="s">
        <v>184</v>
      </c>
      <c r="E441" s="54">
        <f t="shared" ref="E441:K441" si="58">E440+E426+E404+E379+E341+E291+E256+E179+E160+E140+E113+E81+E53</f>
        <v>401</v>
      </c>
      <c r="F441" s="55">
        <f t="shared" si="58"/>
        <v>41635067</v>
      </c>
      <c r="G441" s="55">
        <f t="shared" si="58"/>
        <v>30958732.606000006</v>
      </c>
      <c r="H441" s="55">
        <f t="shared" si="58"/>
        <v>2575942.2000000007</v>
      </c>
      <c r="I441" s="55">
        <f t="shared" si="58"/>
        <v>643430.40000000014</v>
      </c>
      <c r="J441" s="55">
        <f t="shared" si="58"/>
        <v>44854439.600000009</v>
      </c>
      <c r="K441" s="55">
        <f t="shared" si="58"/>
        <v>33350282.893600002</v>
      </c>
      <c r="L441" s="48"/>
      <c r="M441" s="31"/>
      <c r="N441" s="31"/>
      <c r="O441" s="31"/>
      <c r="P441" s="31"/>
      <c r="Q441" s="43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</row>
    <row r="442" spans="1:85" s="6" customFormat="1">
      <c r="A442" s="66"/>
      <c r="B442" s="66"/>
      <c r="C442" s="66"/>
      <c r="D442" s="66"/>
      <c r="E442" s="67"/>
      <c r="F442" s="68"/>
      <c r="G442" s="68"/>
      <c r="H442" s="68"/>
      <c r="I442" s="68"/>
      <c r="J442" s="68"/>
      <c r="K442" s="68"/>
    </row>
    <row r="443" spans="1:85" s="6" customFormat="1" ht="45.75" customHeight="1">
      <c r="A443" s="98" t="s">
        <v>185</v>
      </c>
      <c r="B443" s="98"/>
      <c r="C443" s="98"/>
      <c r="D443" s="98"/>
      <c r="E443" s="99">
        <f>E441</f>
        <v>401</v>
      </c>
      <c r="F443" s="100"/>
      <c r="G443" s="69"/>
      <c r="H443" s="68"/>
      <c r="I443" s="68"/>
      <c r="J443" s="68"/>
      <c r="K443" s="68"/>
    </row>
    <row r="444" spans="1:85" s="6" customFormat="1" ht="45.75" customHeight="1">
      <c r="A444" s="98" t="s">
        <v>186</v>
      </c>
      <c r="B444" s="98"/>
      <c r="C444" s="98"/>
      <c r="D444" s="98"/>
      <c r="E444" s="99">
        <f>F441</f>
        <v>41635067</v>
      </c>
      <c r="F444" s="100"/>
      <c r="G444" s="69"/>
      <c r="H444" s="68"/>
      <c r="I444" s="68"/>
      <c r="J444" s="68"/>
      <c r="K444" s="68"/>
    </row>
    <row r="445" spans="1:85" s="6" customFormat="1" ht="45.75" customHeight="1">
      <c r="A445" s="98" t="s">
        <v>187</v>
      </c>
      <c r="B445" s="98"/>
      <c r="C445" s="98"/>
      <c r="D445" s="98"/>
      <c r="E445" s="99">
        <v>2250000</v>
      </c>
      <c r="F445" s="100"/>
      <c r="G445" s="69"/>
      <c r="H445" s="68"/>
      <c r="I445" s="68"/>
      <c r="J445" s="68"/>
      <c r="K445" s="68"/>
    </row>
    <row r="446" spans="1:85" s="6" customFormat="1" ht="45.75" customHeight="1">
      <c r="A446" s="98" t="s">
        <v>188</v>
      </c>
      <c r="B446" s="98"/>
      <c r="C446" s="98"/>
      <c r="D446" s="98"/>
      <c r="E446" s="99">
        <f>E445*12</f>
        <v>27000000</v>
      </c>
      <c r="F446" s="100"/>
      <c r="G446" s="69"/>
      <c r="H446" s="68"/>
      <c r="I446" s="68"/>
      <c r="J446" s="68"/>
      <c r="K446" s="68"/>
    </row>
    <row r="447" spans="1:85" s="6" customFormat="1" ht="45.75" customHeight="1">
      <c r="A447" s="98" t="s">
        <v>189</v>
      </c>
      <c r="B447" s="98"/>
      <c r="C447" s="98"/>
      <c r="D447" s="98"/>
      <c r="E447" s="99">
        <f>J441</f>
        <v>44854439.600000009</v>
      </c>
      <c r="F447" s="100"/>
      <c r="G447" s="69"/>
      <c r="H447" s="68"/>
      <c r="I447" s="68"/>
      <c r="J447" s="68"/>
      <c r="K447" s="68"/>
    </row>
    <row r="448" spans="1:85" s="6" customFormat="1" ht="45.75" customHeight="1">
      <c r="A448" s="98" t="s">
        <v>190</v>
      </c>
      <c r="B448" s="98"/>
      <c r="C448" s="98"/>
      <c r="D448" s="98"/>
      <c r="E448" s="99">
        <f>E447*12</f>
        <v>538253275.20000005</v>
      </c>
      <c r="F448" s="100"/>
      <c r="G448" s="69"/>
      <c r="H448" s="68"/>
      <c r="I448" s="68"/>
      <c r="J448" s="68"/>
      <c r="K448" s="68"/>
    </row>
    <row r="449" spans="1:11" s="6" customFormat="1" ht="45.75" customHeight="1">
      <c r="A449" s="98" t="s">
        <v>191</v>
      </c>
      <c r="B449" s="98"/>
      <c r="C449" s="98"/>
      <c r="D449" s="98"/>
      <c r="E449" s="99">
        <v>2400000</v>
      </c>
      <c r="F449" s="100"/>
      <c r="G449" s="69"/>
      <c r="H449" s="68"/>
      <c r="I449" s="68"/>
      <c r="J449" s="68"/>
      <c r="K449" s="68"/>
    </row>
    <row r="450" spans="1:11" s="6" customFormat="1" ht="30" customHeight="1">
      <c r="A450" s="66"/>
      <c r="B450" s="66"/>
      <c r="C450" s="66"/>
      <c r="D450" s="66"/>
      <c r="E450" s="67"/>
      <c r="F450" s="68"/>
      <c r="G450" s="68"/>
      <c r="H450" s="68"/>
      <c r="I450" s="68"/>
      <c r="J450" s="68"/>
      <c r="K450" s="68"/>
    </row>
    <row r="451" spans="1:11" s="70" customFormat="1" ht="69" customHeight="1">
      <c r="F451" s="12"/>
      <c r="G451" s="12"/>
      <c r="H451" s="12"/>
      <c r="I451" s="12"/>
      <c r="J451" s="12"/>
      <c r="K451" s="12"/>
    </row>
    <row r="452" spans="1:11" s="6" customFormat="1" ht="15" customHeight="1">
      <c r="B452" s="8"/>
      <c r="C452" s="8"/>
      <c r="D452" s="8"/>
      <c r="E452" s="67"/>
      <c r="F452" s="68"/>
      <c r="G452" s="68"/>
      <c r="H452" s="68"/>
      <c r="I452" s="68"/>
      <c r="J452" s="68"/>
      <c r="K452" s="68"/>
    </row>
    <row r="453" spans="1:11" s="6" customFormat="1">
      <c r="C453" s="66"/>
      <c r="D453" s="66"/>
      <c r="E453" s="71"/>
      <c r="F453" s="11"/>
      <c r="G453" s="11"/>
      <c r="H453" s="11"/>
      <c r="I453" s="11"/>
      <c r="J453" s="11"/>
      <c r="K453" s="11"/>
    </row>
    <row r="454" spans="1:11" s="6" customFormat="1">
      <c r="C454" s="66"/>
      <c r="D454" s="66"/>
      <c r="E454" s="71"/>
      <c r="F454" s="11"/>
      <c r="G454" s="11"/>
      <c r="H454" s="11"/>
      <c r="I454" s="11"/>
      <c r="J454" s="11"/>
      <c r="K454" s="11"/>
    </row>
    <row r="455" spans="1:11" s="6" customFormat="1">
      <c r="C455" s="66"/>
      <c r="D455" s="66"/>
      <c r="E455" s="71"/>
      <c r="F455" s="11"/>
      <c r="G455" s="11"/>
      <c r="H455" s="11"/>
      <c r="I455" s="11"/>
      <c r="J455" s="11"/>
      <c r="K455" s="11"/>
    </row>
    <row r="456" spans="1:11" s="6" customFormat="1">
      <c r="C456" s="66"/>
      <c r="D456" s="66"/>
      <c r="E456" s="71"/>
      <c r="F456" s="11"/>
      <c r="G456" s="11"/>
      <c r="H456" s="11"/>
      <c r="I456" s="11"/>
      <c r="J456" s="11"/>
      <c r="K456" s="11"/>
    </row>
    <row r="457" spans="1:11" s="6" customFormat="1">
      <c r="C457" s="66"/>
      <c r="D457" s="66"/>
      <c r="E457" s="71"/>
      <c r="F457" s="11"/>
      <c r="G457" s="11"/>
      <c r="H457" s="11"/>
      <c r="I457" s="11"/>
      <c r="J457" s="11"/>
      <c r="K457" s="11"/>
    </row>
    <row r="458" spans="1:11" s="6" customFormat="1">
      <c r="C458" s="66"/>
      <c r="D458" s="66"/>
      <c r="E458" s="71"/>
      <c r="F458" s="11"/>
      <c r="G458" s="11"/>
      <c r="H458" s="11"/>
      <c r="I458" s="11"/>
      <c r="J458" s="11"/>
      <c r="K458" s="11"/>
    </row>
    <row r="459" spans="1:11" s="6" customFormat="1">
      <c r="C459" s="66"/>
      <c r="D459" s="66"/>
      <c r="E459" s="71"/>
      <c r="F459" s="11"/>
      <c r="G459" s="11"/>
      <c r="H459" s="11"/>
      <c r="I459" s="11"/>
      <c r="J459" s="11"/>
      <c r="K459" s="11"/>
    </row>
    <row r="460" spans="1:11" s="6" customFormat="1">
      <c r="C460" s="66"/>
      <c r="D460" s="66"/>
      <c r="E460" s="71"/>
      <c r="F460" s="11"/>
      <c r="G460" s="11"/>
      <c r="H460" s="11"/>
      <c r="I460" s="11"/>
      <c r="J460" s="11"/>
      <c r="K460" s="11"/>
    </row>
    <row r="461" spans="1:11" s="6" customFormat="1">
      <c r="C461" s="66"/>
      <c r="D461" s="66"/>
      <c r="E461" s="71"/>
      <c r="F461" s="11"/>
      <c r="G461" s="11"/>
      <c r="H461" s="11"/>
      <c r="I461" s="11"/>
      <c r="J461" s="11"/>
      <c r="K461" s="11"/>
    </row>
    <row r="462" spans="1:11" s="6" customFormat="1">
      <c r="C462" s="66"/>
      <c r="D462" s="66"/>
      <c r="E462" s="71"/>
      <c r="F462" s="11"/>
      <c r="G462" s="11"/>
      <c r="H462" s="11"/>
      <c r="I462" s="11"/>
      <c r="J462" s="11"/>
      <c r="K462" s="11"/>
    </row>
    <row r="463" spans="1:11" s="6" customFormat="1">
      <c r="C463" s="66"/>
      <c r="D463" s="66"/>
      <c r="E463" s="71"/>
      <c r="F463" s="11"/>
      <c r="G463" s="11"/>
      <c r="H463" s="11"/>
      <c r="I463" s="11"/>
      <c r="J463" s="11"/>
      <c r="K463" s="11"/>
    </row>
    <row r="464" spans="1:11" s="6" customFormat="1">
      <c r="C464" s="66"/>
      <c r="D464" s="66"/>
      <c r="E464" s="71"/>
      <c r="F464" s="11"/>
      <c r="G464" s="11"/>
      <c r="H464" s="11"/>
      <c r="I464" s="11"/>
      <c r="J464" s="11"/>
      <c r="K464" s="11"/>
    </row>
    <row r="465" spans="3:11" s="6" customFormat="1">
      <c r="C465" s="66"/>
      <c r="D465" s="66"/>
      <c r="E465" s="71"/>
      <c r="F465" s="11"/>
      <c r="G465" s="11"/>
      <c r="H465" s="11"/>
      <c r="I465" s="11"/>
      <c r="J465" s="11"/>
      <c r="K465" s="11"/>
    </row>
    <row r="466" spans="3:11" s="6" customFormat="1">
      <c r="C466" s="66"/>
      <c r="D466" s="66"/>
      <c r="E466" s="71"/>
      <c r="F466" s="11"/>
      <c r="G466" s="11"/>
      <c r="H466" s="11"/>
      <c r="I466" s="11"/>
      <c r="J466" s="11"/>
      <c r="K466" s="11"/>
    </row>
    <row r="467" spans="3:11" s="6" customFormat="1">
      <c r="C467" s="66"/>
      <c r="D467" s="66"/>
      <c r="E467" s="71"/>
      <c r="F467" s="11"/>
      <c r="G467" s="11"/>
      <c r="H467" s="11"/>
      <c r="I467" s="11"/>
      <c r="J467" s="11"/>
      <c r="K467" s="11"/>
    </row>
    <row r="468" spans="3:11" s="6" customFormat="1">
      <c r="C468" s="66"/>
      <c r="D468" s="66"/>
      <c r="E468" s="71"/>
      <c r="F468" s="11"/>
      <c r="G468" s="11"/>
      <c r="H468" s="11"/>
      <c r="I468" s="11"/>
      <c r="J468" s="11"/>
      <c r="K468" s="11"/>
    </row>
    <row r="469" spans="3:11" s="6" customFormat="1">
      <c r="C469" s="66"/>
      <c r="D469" s="66"/>
      <c r="E469" s="71"/>
      <c r="F469" s="11"/>
      <c r="G469" s="11"/>
      <c r="H469" s="11"/>
      <c r="I469" s="11"/>
      <c r="J469" s="11"/>
      <c r="K469" s="11"/>
    </row>
    <row r="470" spans="3:11" s="6" customFormat="1">
      <c r="C470" s="66"/>
      <c r="D470" s="66"/>
      <c r="E470" s="71"/>
      <c r="F470" s="11"/>
      <c r="G470" s="11"/>
      <c r="H470" s="11"/>
      <c r="I470" s="11"/>
      <c r="J470" s="11"/>
      <c r="K470" s="11"/>
    </row>
    <row r="471" spans="3:11" s="6" customFormat="1">
      <c r="C471" s="66"/>
      <c r="D471" s="66"/>
      <c r="E471" s="71"/>
      <c r="F471" s="11"/>
      <c r="G471" s="11"/>
      <c r="H471" s="11"/>
      <c r="I471" s="11"/>
      <c r="J471" s="11"/>
      <c r="K471" s="11"/>
    </row>
    <row r="472" spans="3:11" s="6" customFormat="1">
      <c r="C472" s="66"/>
      <c r="D472" s="66"/>
      <c r="E472" s="71"/>
      <c r="F472" s="11"/>
      <c r="G472" s="11"/>
      <c r="H472" s="11"/>
      <c r="I472" s="11"/>
      <c r="J472" s="11"/>
      <c r="K472" s="11"/>
    </row>
    <row r="473" spans="3:11" s="6" customFormat="1">
      <c r="C473" s="66"/>
      <c r="D473" s="66"/>
      <c r="E473" s="71"/>
      <c r="F473" s="11"/>
      <c r="G473" s="11"/>
      <c r="H473" s="11"/>
      <c r="I473" s="11"/>
      <c r="J473" s="11"/>
      <c r="K473" s="11"/>
    </row>
    <row r="474" spans="3:11" s="6" customFormat="1">
      <c r="C474" s="66"/>
      <c r="D474" s="66"/>
      <c r="E474" s="71"/>
      <c r="F474" s="11"/>
      <c r="G474" s="11"/>
      <c r="H474" s="11"/>
      <c r="I474" s="11"/>
      <c r="J474" s="11"/>
      <c r="K474" s="11"/>
    </row>
    <row r="475" spans="3:11" s="6" customFormat="1">
      <c r="C475" s="66"/>
      <c r="D475" s="66"/>
      <c r="E475" s="71"/>
      <c r="F475" s="11"/>
      <c r="G475" s="11"/>
      <c r="H475" s="11"/>
      <c r="I475" s="11"/>
      <c r="J475" s="11"/>
      <c r="K475" s="11"/>
    </row>
    <row r="476" spans="3:11" s="6" customFormat="1">
      <c r="C476" s="66"/>
      <c r="D476" s="66"/>
      <c r="E476" s="71"/>
      <c r="F476" s="11"/>
      <c r="G476" s="11"/>
      <c r="H476" s="11"/>
      <c r="I476" s="11"/>
      <c r="J476" s="11"/>
      <c r="K476" s="11"/>
    </row>
    <row r="477" spans="3:11" s="6" customFormat="1">
      <c r="C477" s="66"/>
      <c r="D477" s="66"/>
      <c r="E477" s="71"/>
      <c r="F477" s="11"/>
      <c r="G477" s="11"/>
      <c r="H477" s="11"/>
      <c r="I477" s="11"/>
      <c r="J477" s="11"/>
      <c r="K477" s="11"/>
    </row>
    <row r="478" spans="3:11" s="6" customFormat="1">
      <c r="C478" s="66"/>
      <c r="D478" s="66"/>
      <c r="E478" s="71"/>
      <c r="F478" s="11"/>
      <c r="G478" s="11"/>
      <c r="H478" s="11"/>
      <c r="I478" s="11"/>
      <c r="J478" s="11"/>
      <c r="K478" s="11"/>
    </row>
    <row r="479" spans="3:11" s="6" customFormat="1">
      <c r="C479" s="66"/>
      <c r="D479" s="66"/>
      <c r="E479" s="71"/>
      <c r="F479" s="11"/>
      <c r="G479" s="11"/>
      <c r="H479" s="11"/>
      <c r="I479" s="11"/>
      <c r="J479" s="11"/>
      <c r="K479" s="11"/>
    </row>
    <row r="480" spans="3:11" s="6" customFormat="1">
      <c r="C480" s="66"/>
      <c r="D480" s="66"/>
      <c r="E480" s="71"/>
      <c r="F480" s="11"/>
      <c r="G480" s="11"/>
      <c r="H480" s="11"/>
      <c r="I480" s="11"/>
      <c r="J480" s="11"/>
      <c r="K480" s="11"/>
    </row>
    <row r="481" spans="3:11" s="6" customFormat="1">
      <c r="C481" s="66"/>
      <c r="D481" s="66"/>
      <c r="E481" s="71"/>
      <c r="F481" s="11"/>
      <c r="G481" s="11"/>
      <c r="H481" s="11"/>
      <c r="I481" s="11"/>
      <c r="J481" s="11"/>
      <c r="K481" s="11"/>
    </row>
    <row r="482" spans="3:11" s="6" customFormat="1">
      <c r="C482" s="66"/>
      <c r="D482" s="66"/>
      <c r="E482" s="71"/>
      <c r="F482" s="11"/>
      <c r="G482" s="11"/>
      <c r="H482" s="11"/>
      <c r="I482" s="11"/>
      <c r="J482" s="11"/>
      <c r="K482" s="11"/>
    </row>
    <row r="483" spans="3:11" s="6" customFormat="1">
      <c r="C483" s="66"/>
      <c r="D483" s="66"/>
      <c r="E483" s="71"/>
      <c r="F483" s="11"/>
      <c r="G483" s="11"/>
      <c r="H483" s="11"/>
      <c r="I483" s="11"/>
      <c r="J483" s="11"/>
      <c r="K483" s="11"/>
    </row>
    <row r="484" spans="3:11" s="6" customFormat="1">
      <c r="C484" s="66"/>
      <c r="D484" s="66"/>
      <c r="E484" s="71"/>
      <c r="F484" s="11"/>
      <c r="G484" s="11"/>
      <c r="H484" s="11"/>
      <c r="I484" s="11"/>
      <c r="J484" s="11"/>
      <c r="K484" s="11"/>
    </row>
    <row r="485" spans="3:11" s="6" customFormat="1">
      <c r="C485" s="66"/>
      <c r="D485" s="66"/>
      <c r="E485" s="71"/>
      <c r="F485" s="11"/>
      <c r="G485" s="11"/>
      <c r="H485" s="11"/>
      <c r="I485" s="11"/>
      <c r="J485" s="11"/>
      <c r="K485" s="11"/>
    </row>
    <row r="486" spans="3:11" s="6" customFormat="1">
      <c r="C486" s="66"/>
      <c r="D486" s="66"/>
      <c r="E486" s="71"/>
      <c r="F486" s="11"/>
      <c r="G486" s="11"/>
      <c r="H486" s="11"/>
      <c r="I486" s="11"/>
      <c r="J486" s="11"/>
      <c r="K486" s="11"/>
    </row>
    <row r="487" spans="3:11" s="6" customFormat="1">
      <c r="C487" s="66"/>
      <c r="D487" s="66"/>
      <c r="E487" s="71"/>
      <c r="F487" s="11"/>
      <c r="G487" s="11"/>
      <c r="H487" s="11"/>
      <c r="I487" s="11"/>
      <c r="J487" s="11"/>
      <c r="K487" s="11"/>
    </row>
    <row r="488" spans="3:11" s="6" customFormat="1">
      <c r="C488" s="66"/>
      <c r="D488" s="66"/>
      <c r="E488" s="71"/>
      <c r="F488" s="11"/>
      <c r="G488" s="11"/>
      <c r="H488" s="11"/>
      <c r="I488" s="11"/>
      <c r="J488" s="11"/>
      <c r="K488" s="11"/>
    </row>
    <row r="489" spans="3:11" s="6" customFormat="1">
      <c r="C489" s="66"/>
      <c r="D489" s="66"/>
      <c r="E489" s="71"/>
      <c r="F489" s="11"/>
      <c r="G489" s="11"/>
      <c r="H489" s="11"/>
      <c r="I489" s="11"/>
      <c r="J489" s="11"/>
      <c r="K489" s="11"/>
    </row>
    <row r="490" spans="3:11" s="6" customFormat="1">
      <c r="C490" s="66"/>
      <c r="D490" s="66"/>
      <c r="E490" s="71"/>
      <c r="F490" s="11"/>
      <c r="G490" s="11"/>
      <c r="H490" s="11"/>
      <c r="I490" s="11"/>
      <c r="J490" s="11"/>
      <c r="K490" s="11"/>
    </row>
    <row r="491" spans="3:11" s="6" customFormat="1">
      <c r="C491" s="66"/>
      <c r="D491" s="66"/>
      <c r="E491" s="71"/>
      <c r="F491" s="11"/>
      <c r="G491" s="11"/>
      <c r="H491" s="11"/>
      <c r="I491" s="11"/>
      <c r="J491" s="11"/>
      <c r="K491" s="11"/>
    </row>
    <row r="492" spans="3:11" s="6" customFormat="1">
      <c r="C492" s="66"/>
      <c r="D492" s="66"/>
      <c r="E492" s="71"/>
      <c r="F492" s="11"/>
      <c r="G492" s="11"/>
      <c r="H492" s="11"/>
      <c r="I492" s="11"/>
      <c r="J492" s="11"/>
      <c r="K492" s="11"/>
    </row>
    <row r="493" spans="3:11" s="6" customFormat="1">
      <c r="C493" s="66"/>
      <c r="D493" s="66"/>
      <c r="E493" s="71"/>
      <c r="F493" s="11"/>
      <c r="G493" s="11"/>
      <c r="H493" s="11"/>
      <c r="I493" s="11"/>
      <c r="J493" s="11"/>
      <c r="K493" s="11"/>
    </row>
    <row r="494" spans="3:11" s="6" customFormat="1">
      <c r="C494" s="66"/>
      <c r="D494" s="66"/>
      <c r="E494" s="71"/>
      <c r="F494" s="11"/>
      <c r="G494" s="11"/>
      <c r="H494" s="11"/>
      <c r="I494" s="11"/>
      <c r="J494" s="11"/>
      <c r="K494" s="11"/>
    </row>
    <row r="495" spans="3:11" s="6" customFormat="1">
      <c r="C495" s="66"/>
      <c r="D495" s="66"/>
      <c r="E495" s="71"/>
      <c r="F495" s="11"/>
      <c r="G495" s="11"/>
      <c r="H495" s="11"/>
      <c r="I495" s="11"/>
      <c r="J495" s="11"/>
      <c r="K495" s="11"/>
    </row>
    <row r="496" spans="3:11" s="6" customFormat="1">
      <c r="C496" s="66"/>
      <c r="D496" s="66"/>
      <c r="E496" s="71"/>
      <c r="F496" s="11"/>
      <c r="G496" s="11"/>
      <c r="H496" s="11"/>
      <c r="I496" s="11"/>
      <c r="J496" s="11"/>
      <c r="K496" s="11"/>
    </row>
    <row r="497" spans="3:11" s="6" customFormat="1">
      <c r="C497" s="66"/>
      <c r="D497" s="66"/>
      <c r="E497" s="71"/>
      <c r="F497" s="11"/>
      <c r="G497" s="11"/>
      <c r="H497" s="11"/>
      <c r="I497" s="11"/>
      <c r="J497" s="11"/>
      <c r="K497" s="11"/>
    </row>
    <row r="498" spans="3:11" s="6" customFormat="1">
      <c r="C498" s="66"/>
      <c r="D498" s="66"/>
      <c r="E498" s="71"/>
      <c r="F498" s="11"/>
      <c r="G498" s="11"/>
      <c r="H498" s="11"/>
      <c r="I498" s="11"/>
      <c r="J498" s="11"/>
      <c r="K498" s="11"/>
    </row>
    <row r="499" spans="3:11" s="6" customFormat="1">
      <c r="C499" s="66"/>
      <c r="D499" s="66"/>
      <c r="E499" s="71"/>
      <c r="F499" s="11"/>
      <c r="G499" s="11"/>
      <c r="H499" s="11"/>
      <c r="I499" s="11"/>
      <c r="J499" s="11"/>
      <c r="K499" s="11"/>
    </row>
    <row r="500" spans="3:11" s="6" customFormat="1">
      <c r="C500" s="66"/>
      <c r="D500" s="66"/>
      <c r="E500" s="71"/>
      <c r="F500" s="11"/>
      <c r="G500" s="11"/>
      <c r="H500" s="11"/>
      <c r="I500" s="11"/>
      <c r="J500" s="11"/>
      <c r="K500" s="11"/>
    </row>
    <row r="501" spans="3:11" s="6" customFormat="1">
      <c r="C501" s="66"/>
      <c r="D501" s="66"/>
      <c r="E501" s="71"/>
      <c r="F501" s="11"/>
      <c r="G501" s="11"/>
      <c r="H501" s="11"/>
      <c r="I501" s="11"/>
      <c r="J501" s="11"/>
      <c r="K501" s="11"/>
    </row>
    <row r="502" spans="3:11" s="6" customFormat="1">
      <c r="C502" s="66"/>
      <c r="D502" s="66"/>
      <c r="E502" s="71"/>
      <c r="F502" s="11"/>
      <c r="G502" s="11"/>
      <c r="H502" s="11"/>
      <c r="I502" s="11"/>
      <c r="J502" s="11"/>
      <c r="K502" s="11"/>
    </row>
    <row r="503" spans="3:11" s="6" customFormat="1">
      <c r="C503" s="66"/>
      <c r="D503" s="66"/>
      <c r="E503" s="71"/>
      <c r="F503" s="11"/>
      <c r="G503" s="11"/>
      <c r="H503" s="11"/>
      <c r="I503" s="11"/>
      <c r="J503" s="11"/>
      <c r="K503" s="11"/>
    </row>
    <row r="504" spans="3:11" s="6" customFormat="1">
      <c r="C504" s="66"/>
      <c r="D504" s="66"/>
      <c r="E504" s="71"/>
      <c r="F504" s="11"/>
      <c r="G504" s="11"/>
      <c r="H504" s="11"/>
      <c r="I504" s="11"/>
      <c r="J504" s="11"/>
      <c r="K504" s="11"/>
    </row>
    <row r="505" spans="3:11" s="6" customFormat="1">
      <c r="C505" s="66"/>
      <c r="D505" s="66"/>
      <c r="E505" s="71"/>
      <c r="F505" s="11"/>
      <c r="G505" s="11"/>
      <c r="H505" s="11"/>
      <c r="I505" s="11"/>
      <c r="J505" s="11"/>
      <c r="K505" s="11"/>
    </row>
    <row r="506" spans="3:11" s="6" customFormat="1">
      <c r="C506" s="66"/>
      <c r="D506" s="66"/>
      <c r="E506" s="71"/>
      <c r="F506" s="11"/>
      <c r="G506" s="11"/>
      <c r="H506" s="11"/>
      <c r="I506" s="11"/>
      <c r="J506" s="11"/>
      <c r="K506" s="11"/>
    </row>
    <row r="507" spans="3:11" s="6" customFormat="1">
      <c r="C507" s="66"/>
      <c r="D507" s="66"/>
      <c r="E507" s="71"/>
      <c r="F507" s="11"/>
      <c r="G507" s="11"/>
      <c r="H507" s="11"/>
      <c r="I507" s="11"/>
      <c r="J507" s="11"/>
      <c r="K507" s="11"/>
    </row>
    <row r="508" spans="3:11" s="6" customFormat="1">
      <c r="C508" s="66"/>
      <c r="D508" s="66"/>
      <c r="E508" s="71"/>
      <c r="F508" s="11"/>
      <c r="G508" s="11"/>
      <c r="H508" s="11"/>
      <c r="I508" s="11"/>
      <c r="J508" s="11"/>
      <c r="K508" s="11"/>
    </row>
    <row r="509" spans="3:11" s="6" customFormat="1">
      <c r="C509" s="66"/>
      <c r="D509" s="66"/>
      <c r="E509" s="71"/>
      <c r="F509" s="11"/>
      <c r="G509" s="11"/>
      <c r="H509" s="11"/>
      <c r="I509" s="11"/>
      <c r="J509" s="11"/>
      <c r="K509" s="11"/>
    </row>
    <row r="510" spans="3:11" s="6" customFormat="1">
      <c r="C510" s="66"/>
      <c r="D510" s="66"/>
      <c r="E510" s="71"/>
      <c r="F510" s="11"/>
      <c r="G510" s="11"/>
      <c r="H510" s="11"/>
      <c r="I510" s="11"/>
      <c r="J510" s="11"/>
      <c r="K510" s="11"/>
    </row>
    <row r="511" spans="3:11" s="6" customFormat="1">
      <c r="C511" s="66"/>
      <c r="D511" s="66"/>
      <c r="E511" s="71"/>
      <c r="F511" s="11"/>
      <c r="G511" s="11"/>
      <c r="H511" s="11"/>
      <c r="I511" s="11"/>
      <c r="J511" s="11"/>
      <c r="K511" s="11"/>
    </row>
    <row r="512" spans="3:11" s="6" customFormat="1">
      <c r="C512" s="66"/>
      <c r="D512" s="66"/>
      <c r="E512" s="71"/>
      <c r="F512" s="11"/>
      <c r="G512" s="11"/>
      <c r="H512" s="11"/>
      <c r="I512" s="11"/>
      <c r="J512" s="11"/>
      <c r="K512" s="11"/>
    </row>
    <row r="513" spans="3:11" s="6" customFormat="1">
      <c r="C513" s="66"/>
      <c r="D513" s="66"/>
      <c r="E513" s="71"/>
      <c r="F513" s="11"/>
      <c r="G513" s="11"/>
      <c r="H513" s="11"/>
      <c r="I513" s="11"/>
      <c r="J513" s="11"/>
      <c r="K513" s="11"/>
    </row>
    <row r="514" spans="3:11" s="6" customFormat="1">
      <c r="C514" s="66"/>
      <c r="D514" s="66"/>
      <c r="E514" s="71"/>
      <c r="F514" s="11"/>
      <c r="G514" s="11"/>
      <c r="H514" s="11"/>
      <c r="I514" s="11"/>
      <c r="J514" s="11"/>
      <c r="K514" s="11"/>
    </row>
    <row r="515" spans="3:11" s="6" customFormat="1">
      <c r="C515" s="66"/>
      <c r="D515" s="66"/>
      <c r="E515" s="71"/>
      <c r="F515" s="11"/>
      <c r="G515" s="11"/>
      <c r="H515" s="11"/>
      <c r="I515" s="11"/>
      <c r="J515" s="11"/>
      <c r="K515" s="11"/>
    </row>
    <row r="516" spans="3:11" s="6" customFormat="1">
      <c r="C516" s="66"/>
      <c r="D516" s="66"/>
      <c r="E516" s="71"/>
      <c r="F516" s="11"/>
      <c r="G516" s="11"/>
      <c r="H516" s="11"/>
      <c r="I516" s="11"/>
      <c r="J516" s="11"/>
      <c r="K516" s="11"/>
    </row>
    <row r="517" spans="3:11" s="6" customFormat="1">
      <c r="C517" s="66"/>
      <c r="D517" s="66"/>
      <c r="E517" s="71"/>
      <c r="F517" s="11"/>
      <c r="G517" s="11"/>
      <c r="H517" s="11"/>
      <c r="I517" s="11"/>
      <c r="J517" s="11"/>
      <c r="K517" s="11"/>
    </row>
    <row r="518" spans="3:11" s="6" customFormat="1">
      <c r="C518" s="66"/>
      <c r="D518" s="66"/>
      <c r="E518" s="71"/>
      <c r="F518" s="11"/>
      <c r="G518" s="11"/>
      <c r="H518" s="11"/>
      <c r="I518" s="11"/>
      <c r="J518" s="11"/>
      <c r="K518" s="11"/>
    </row>
    <row r="519" spans="3:11" s="6" customFormat="1">
      <c r="C519" s="66"/>
      <c r="D519" s="66"/>
      <c r="E519" s="71"/>
      <c r="F519" s="11"/>
      <c r="G519" s="11"/>
      <c r="H519" s="11"/>
      <c r="I519" s="11"/>
      <c r="J519" s="11"/>
      <c r="K519" s="11"/>
    </row>
    <row r="520" spans="3:11" s="6" customFormat="1">
      <c r="C520" s="66"/>
      <c r="D520" s="66"/>
      <c r="E520" s="71"/>
      <c r="F520" s="11"/>
      <c r="G520" s="11"/>
      <c r="H520" s="11"/>
      <c r="I520" s="11"/>
      <c r="J520" s="11"/>
      <c r="K520" s="11"/>
    </row>
    <row r="521" spans="3:11" s="6" customFormat="1">
      <c r="C521" s="66"/>
      <c r="D521" s="66"/>
      <c r="E521" s="71"/>
      <c r="F521" s="11"/>
      <c r="G521" s="11"/>
      <c r="H521" s="11"/>
      <c r="I521" s="11"/>
      <c r="J521" s="11"/>
      <c r="K521" s="11"/>
    </row>
    <row r="522" spans="3:11" s="6" customFormat="1">
      <c r="C522" s="66"/>
      <c r="D522" s="66"/>
      <c r="E522" s="71"/>
      <c r="F522" s="11"/>
      <c r="G522" s="11"/>
      <c r="H522" s="11"/>
      <c r="I522" s="11"/>
      <c r="J522" s="11"/>
      <c r="K522" s="11"/>
    </row>
    <row r="523" spans="3:11" s="6" customFormat="1">
      <c r="C523" s="66"/>
      <c r="D523" s="66"/>
      <c r="E523" s="71"/>
      <c r="F523" s="11"/>
      <c r="G523" s="11"/>
      <c r="H523" s="11"/>
      <c r="I523" s="11"/>
      <c r="J523" s="11"/>
      <c r="K523" s="11"/>
    </row>
    <row r="524" spans="3:11" s="6" customFormat="1">
      <c r="C524" s="66"/>
      <c r="D524" s="66"/>
      <c r="E524" s="71"/>
      <c r="F524" s="11"/>
      <c r="G524" s="11"/>
      <c r="H524" s="11"/>
      <c r="I524" s="11"/>
      <c r="J524" s="11"/>
      <c r="K524" s="11"/>
    </row>
    <row r="525" spans="3:11" s="6" customFormat="1">
      <c r="C525" s="66"/>
      <c r="D525" s="66"/>
      <c r="E525" s="71"/>
      <c r="F525" s="11"/>
      <c r="G525" s="11"/>
      <c r="H525" s="11"/>
      <c r="I525" s="11"/>
      <c r="J525" s="11"/>
      <c r="K525" s="11"/>
    </row>
    <row r="526" spans="3:11" s="6" customFormat="1">
      <c r="C526" s="66"/>
      <c r="D526" s="66"/>
      <c r="E526" s="71"/>
      <c r="F526" s="11"/>
      <c r="G526" s="11"/>
      <c r="H526" s="11"/>
      <c r="I526" s="11"/>
      <c r="J526" s="11"/>
      <c r="K526" s="11"/>
    </row>
    <row r="527" spans="3:11" s="6" customFormat="1">
      <c r="C527" s="66"/>
      <c r="D527" s="66"/>
      <c r="E527" s="71"/>
      <c r="F527" s="11"/>
      <c r="G527" s="11"/>
      <c r="H527" s="11"/>
      <c r="I527" s="11"/>
      <c r="J527" s="11"/>
      <c r="K527" s="11"/>
    </row>
    <row r="528" spans="3:11" s="6" customFormat="1">
      <c r="C528" s="66"/>
      <c r="D528" s="66"/>
      <c r="E528" s="71"/>
      <c r="F528" s="11"/>
      <c r="G528" s="11"/>
      <c r="H528" s="11"/>
      <c r="I528" s="11"/>
      <c r="J528" s="11"/>
      <c r="K528" s="11"/>
    </row>
    <row r="529" spans="3:11" s="6" customFormat="1">
      <c r="C529" s="66"/>
      <c r="D529" s="66"/>
      <c r="E529" s="71"/>
      <c r="F529" s="11"/>
      <c r="G529" s="11"/>
      <c r="H529" s="11"/>
      <c r="I529" s="11"/>
      <c r="J529" s="11"/>
      <c r="K529" s="11"/>
    </row>
    <row r="530" spans="3:11" s="6" customFormat="1">
      <c r="C530" s="66"/>
      <c r="D530" s="66"/>
      <c r="E530" s="71"/>
      <c r="F530" s="11"/>
      <c r="G530" s="11"/>
      <c r="H530" s="11"/>
      <c r="I530" s="11"/>
      <c r="J530" s="11"/>
      <c r="K530" s="11"/>
    </row>
    <row r="531" spans="3:11" s="6" customFormat="1">
      <c r="C531" s="66"/>
      <c r="D531" s="66"/>
      <c r="E531" s="71"/>
      <c r="F531" s="11"/>
      <c r="G531" s="11"/>
      <c r="H531" s="11"/>
      <c r="I531" s="11"/>
      <c r="J531" s="11"/>
      <c r="K531" s="11"/>
    </row>
    <row r="532" spans="3:11" s="6" customFormat="1">
      <c r="C532" s="66"/>
      <c r="D532" s="66"/>
      <c r="E532" s="71"/>
      <c r="F532" s="11"/>
      <c r="G532" s="11"/>
      <c r="H532" s="11"/>
      <c r="I532" s="11"/>
      <c r="J532" s="11"/>
      <c r="K532" s="11"/>
    </row>
    <row r="533" spans="3:11" s="6" customFormat="1">
      <c r="C533" s="66"/>
      <c r="D533" s="66"/>
      <c r="E533" s="71"/>
      <c r="F533" s="11"/>
      <c r="G533" s="11"/>
      <c r="H533" s="11"/>
      <c r="I533" s="11"/>
      <c r="J533" s="11"/>
      <c r="K533" s="11"/>
    </row>
    <row r="534" spans="3:11" s="6" customFormat="1">
      <c r="C534" s="66"/>
      <c r="D534" s="66"/>
      <c r="E534" s="71"/>
      <c r="F534" s="11"/>
      <c r="G534" s="11"/>
      <c r="H534" s="11"/>
      <c r="I534" s="11"/>
      <c r="J534" s="11"/>
      <c r="K534" s="11"/>
    </row>
    <row r="535" spans="3:11" s="6" customFormat="1">
      <c r="C535" s="66"/>
      <c r="D535" s="66"/>
      <c r="E535" s="71"/>
      <c r="F535" s="11"/>
      <c r="G535" s="11"/>
      <c r="H535" s="11"/>
      <c r="I535" s="11"/>
      <c r="J535" s="11"/>
      <c r="K535" s="11"/>
    </row>
    <row r="536" spans="3:11" s="6" customFormat="1">
      <c r="C536" s="66"/>
      <c r="D536" s="66"/>
      <c r="E536" s="71"/>
      <c r="F536" s="11"/>
      <c r="G536" s="11"/>
      <c r="H536" s="11"/>
      <c r="I536" s="11"/>
      <c r="J536" s="11"/>
      <c r="K536" s="11"/>
    </row>
    <row r="537" spans="3:11" s="6" customFormat="1">
      <c r="C537" s="66"/>
      <c r="D537" s="66"/>
      <c r="E537" s="71"/>
      <c r="F537" s="11"/>
      <c r="G537" s="11"/>
      <c r="H537" s="11"/>
      <c r="I537" s="11"/>
      <c r="J537" s="11"/>
      <c r="K537" s="11"/>
    </row>
    <row r="538" spans="3:11" s="6" customFormat="1">
      <c r="C538" s="66"/>
      <c r="D538" s="66"/>
      <c r="E538" s="71"/>
      <c r="F538" s="11"/>
      <c r="G538" s="11"/>
      <c r="H538" s="11"/>
      <c r="I538" s="11"/>
      <c r="J538" s="11"/>
      <c r="K538" s="11"/>
    </row>
    <row r="539" spans="3:11" s="6" customFormat="1">
      <c r="C539" s="66"/>
      <c r="D539" s="66"/>
      <c r="E539" s="71"/>
      <c r="F539" s="11"/>
      <c r="G539" s="11"/>
      <c r="H539" s="11"/>
      <c r="I539" s="11"/>
      <c r="J539" s="11"/>
      <c r="K539" s="11"/>
    </row>
    <row r="540" spans="3:11" s="6" customFormat="1">
      <c r="C540" s="66"/>
      <c r="D540" s="66"/>
      <c r="E540" s="71"/>
      <c r="F540" s="11"/>
      <c r="G540" s="11"/>
      <c r="H540" s="11"/>
      <c r="I540" s="11"/>
      <c r="J540" s="11"/>
      <c r="K540" s="11"/>
    </row>
    <row r="541" spans="3:11" s="6" customFormat="1">
      <c r="C541" s="66"/>
      <c r="D541" s="66"/>
      <c r="E541" s="71"/>
      <c r="F541" s="11"/>
      <c r="G541" s="11"/>
      <c r="H541" s="11"/>
      <c r="I541" s="11"/>
      <c r="J541" s="11"/>
      <c r="K541" s="11"/>
    </row>
    <row r="542" spans="3:11" s="6" customFormat="1">
      <c r="C542" s="66"/>
      <c r="D542" s="66"/>
      <c r="E542" s="71"/>
      <c r="F542" s="11"/>
      <c r="G542" s="11"/>
      <c r="H542" s="11"/>
      <c r="I542" s="11"/>
      <c r="J542" s="11"/>
      <c r="K542" s="11"/>
    </row>
    <row r="543" spans="3:11" s="6" customFormat="1">
      <c r="C543" s="66"/>
      <c r="D543" s="66"/>
      <c r="E543" s="71"/>
      <c r="F543" s="11"/>
      <c r="G543" s="11"/>
      <c r="H543" s="11"/>
      <c r="I543" s="11"/>
      <c r="J543" s="11"/>
      <c r="K543" s="11"/>
    </row>
    <row r="544" spans="3:11" s="6" customFormat="1">
      <c r="C544" s="66"/>
      <c r="D544" s="66"/>
      <c r="E544" s="71"/>
      <c r="F544" s="11"/>
      <c r="G544" s="11"/>
      <c r="H544" s="11"/>
      <c r="I544" s="11"/>
      <c r="J544" s="11"/>
      <c r="K544" s="11"/>
    </row>
    <row r="545" spans="3:11" s="6" customFormat="1">
      <c r="C545" s="66"/>
      <c r="D545" s="66"/>
      <c r="E545" s="71"/>
      <c r="F545" s="11"/>
      <c r="G545" s="11"/>
      <c r="H545" s="11"/>
      <c r="I545" s="11"/>
      <c r="J545" s="11"/>
      <c r="K545" s="11"/>
    </row>
    <row r="546" spans="3:11" s="6" customFormat="1">
      <c r="C546" s="66"/>
      <c r="D546" s="66"/>
      <c r="E546" s="71"/>
      <c r="F546" s="11"/>
      <c r="G546" s="11"/>
      <c r="H546" s="11"/>
      <c r="I546" s="11"/>
      <c r="J546" s="11"/>
      <c r="K546" s="11"/>
    </row>
    <row r="547" spans="3:11" s="6" customFormat="1">
      <c r="C547" s="66"/>
      <c r="D547" s="66"/>
      <c r="E547" s="71"/>
      <c r="F547" s="11"/>
      <c r="G547" s="11"/>
      <c r="H547" s="11"/>
      <c r="I547" s="11"/>
      <c r="J547" s="11"/>
      <c r="K547" s="11"/>
    </row>
    <row r="548" spans="3:11" s="6" customFormat="1">
      <c r="C548" s="66"/>
      <c r="D548" s="66"/>
      <c r="E548" s="71"/>
      <c r="F548" s="11"/>
      <c r="G548" s="11"/>
      <c r="H548" s="11"/>
      <c r="I548" s="11"/>
      <c r="J548" s="11"/>
      <c r="K548" s="11"/>
    </row>
    <row r="549" spans="3:11" s="6" customFormat="1">
      <c r="C549" s="66"/>
      <c r="D549" s="66"/>
      <c r="E549" s="71"/>
      <c r="F549" s="11"/>
      <c r="G549" s="11"/>
      <c r="H549" s="11"/>
      <c r="I549" s="11"/>
      <c r="J549" s="11"/>
      <c r="K549" s="11"/>
    </row>
    <row r="550" spans="3:11" s="6" customFormat="1">
      <c r="C550" s="66"/>
      <c r="D550" s="66"/>
      <c r="E550" s="71"/>
      <c r="F550" s="11"/>
      <c r="G550" s="11"/>
      <c r="H550" s="11"/>
      <c r="I550" s="11"/>
      <c r="J550" s="11"/>
      <c r="K550" s="11"/>
    </row>
    <row r="551" spans="3:11" s="6" customFormat="1">
      <c r="C551" s="66"/>
      <c r="D551" s="66"/>
      <c r="E551" s="71"/>
      <c r="F551" s="11"/>
      <c r="G551" s="11"/>
      <c r="H551" s="11"/>
      <c r="I551" s="11"/>
      <c r="J551" s="11"/>
      <c r="K551" s="11"/>
    </row>
    <row r="552" spans="3:11" s="6" customFormat="1">
      <c r="C552" s="66"/>
      <c r="D552" s="66"/>
      <c r="E552" s="71"/>
      <c r="F552" s="11"/>
      <c r="G552" s="11"/>
      <c r="H552" s="11"/>
      <c r="I552" s="11"/>
      <c r="J552" s="11"/>
      <c r="K552" s="11"/>
    </row>
    <row r="553" spans="3:11" s="6" customFormat="1">
      <c r="C553" s="66"/>
      <c r="D553" s="66"/>
      <c r="E553" s="71"/>
      <c r="F553" s="11"/>
      <c r="G553" s="11"/>
      <c r="H553" s="11"/>
      <c r="I553" s="11"/>
      <c r="J553" s="11"/>
      <c r="K553" s="11"/>
    </row>
    <row r="554" spans="3:11" s="6" customFormat="1">
      <c r="C554" s="66"/>
      <c r="D554" s="66"/>
      <c r="E554" s="71"/>
      <c r="F554" s="11"/>
      <c r="G554" s="11"/>
      <c r="H554" s="11"/>
      <c r="I554" s="11"/>
      <c r="J554" s="11"/>
      <c r="K554" s="11"/>
    </row>
    <row r="555" spans="3:11" s="6" customFormat="1">
      <c r="C555" s="66"/>
      <c r="D555" s="66"/>
      <c r="E555" s="71"/>
      <c r="F555" s="11"/>
      <c r="G555" s="11"/>
      <c r="H555" s="11"/>
      <c r="I555" s="11"/>
      <c r="J555" s="11"/>
      <c r="K555" s="11"/>
    </row>
    <row r="556" spans="3:11" s="6" customFormat="1">
      <c r="C556" s="66"/>
      <c r="D556" s="66"/>
      <c r="E556" s="71"/>
      <c r="F556" s="11"/>
      <c r="G556" s="11"/>
      <c r="H556" s="11"/>
      <c r="I556" s="11"/>
      <c r="J556" s="11"/>
      <c r="K556" s="11"/>
    </row>
    <row r="557" spans="3:11" s="6" customFormat="1">
      <c r="C557" s="66"/>
      <c r="D557" s="66"/>
      <c r="E557" s="71"/>
      <c r="F557" s="11"/>
      <c r="G557" s="11"/>
      <c r="H557" s="11"/>
      <c r="I557" s="11"/>
      <c r="J557" s="11"/>
      <c r="K557" s="11"/>
    </row>
    <row r="558" spans="3:11" s="6" customFormat="1">
      <c r="C558" s="66"/>
      <c r="D558" s="66"/>
      <c r="E558" s="71"/>
      <c r="F558" s="11"/>
      <c r="G558" s="11"/>
      <c r="H558" s="11"/>
      <c r="I558" s="11"/>
      <c r="J558" s="11"/>
      <c r="K558" s="11"/>
    </row>
    <row r="559" spans="3:11" s="6" customFormat="1">
      <c r="C559" s="66"/>
      <c r="D559" s="66"/>
      <c r="E559" s="71"/>
      <c r="F559" s="11"/>
      <c r="G559" s="11"/>
      <c r="H559" s="11"/>
      <c r="I559" s="11"/>
      <c r="J559" s="11"/>
      <c r="K559" s="11"/>
    </row>
    <row r="560" spans="3:11" s="6" customFormat="1">
      <c r="C560" s="66"/>
      <c r="D560" s="66"/>
      <c r="E560" s="71"/>
      <c r="F560" s="11"/>
      <c r="G560" s="11"/>
      <c r="H560" s="11"/>
      <c r="I560" s="11"/>
      <c r="J560" s="11"/>
      <c r="K560" s="11"/>
    </row>
    <row r="561" spans="3:11" s="6" customFormat="1">
      <c r="C561" s="66"/>
      <c r="D561" s="66"/>
      <c r="E561" s="71"/>
      <c r="F561" s="11"/>
      <c r="G561" s="11"/>
      <c r="H561" s="11"/>
      <c r="I561" s="11"/>
      <c r="J561" s="11"/>
      <c r="K561" s="11"/>
    </row>
    <row r="562" spans="3:11" s="6" customFormat="1">
      <c r="C562" s="66"/>
      <c r="D562" s="66"/>
      <c r="E562" s="71"/>
      <c r="F562" s="11"/>
      <c r="G562" s="11"/>
      <c r="H562" s="11"/>
      <c r="I562" s="11"/>
      <c r="J562" s="11"/>
      <c r="K562" s="11"/>
    </row>
    <row r="563" spans="3:11" s="6" customFormat="1">
      <c r="C563" s="66"/>
      <c r="D563" s="66"/>
      <c r="E563" s="71"/>
      <c r="F563" s="11"/>
      <c r="G563" s="11"/>
      <c r="H563" s="11"/>
      <c r="I563" s="11"/>
      <c r="J563" s="11"/>
      <c r="K563" s="11"/>
    </row>
    <row r="564" spans="3:11" s="6" customFormat="1">
      <c r="C564" s="66"/>
      <c r="D564" s="66"/>
      <c r="E564" s="71"/>
      <c r="F564" s="11"/>
      <c r="G564" s="11"/>
      <c r="H564" s="11"/>
      <c r="I564" s="11"/>
      <c r="J564" s="11"/>
      <c r="K564" s="11"/>
    </row>
    <row r="565" spans="3:11" s="6" customFormat="1">
      <c r="C565" s="66"/>
      <c r="D565" s="66"/>
      <c r="E565" s="71"/>
      <c r="F565" s="11"/>
      <c r="G565" s="11"/>
      <c r="H565" s="11"/>
      <c r="I565" s="11"/>
      <c r="J565" s="11"/>
      <c r="K565" s="11"/>
    </row>
    <row r="566" spans="3:11" s="6" customFormat="1">
      <c r="C566" s="66"/>
      <c r="D566" s="66"/>
      <c r="E566" s="71"/>
      <c r="F566" s="11"/>
      <c r="G566" s="11"/>
      <c r="H566" s="11"/>
      <c r="I566" s="11"/>
      <c r="J566" s="11"/>
      <c r="K566" s="11"/>
    </row>
    <row r="567" spans="3:11" s="6" customFormat="1">
      <c r="C567" s="66"/>
      <c r="D567" s="66"/>
      <c r="E567" s="71"/>
      <c r="F567" s="11"/>
      <c r="G567" s="11"/>
      <c r="H567" s="11"/>
      <c r="I567" s="11"/>
      <c r="J567" s="11"/>
      <c r="K567" s="11"/>
    </row>
    <row r="568" spans="3:11" s="6" customFormat="1">
      <c r="C568" s="66"/>
      <c r="D568" s="66"/>
      <c r="E568" s="71"/>
      <c r="F568" s="11"/>
      <c r="G568" s="11"/>
      <c r="H568" s="11"/>
      <c r="I568" s="11"/>
      <c r="J568" s="11"/>
      <c r="K568" s="11"/>
    </row>
    <row r="569" spans="3:11" s="6" customFormat="1">
      <c r="C569" s="66"/>
      <c r="D569" s="66"/>
      <c r="E569" s="71"/>
      <c r="F569" s="11"/>
      <c r="G569" s="11"/>
      <c r="H569" s="11"/>
      <c r="I569" s="11"/>
      <c r="J569" s="11"/>
      <c r="K569" s="11"/>
    </row>
    <row r="570" spans="3:11" s="6" customFormat="1">
      <c r="C570" s="66"/>
      <c r="D570" s="66"/>
      <c r="E570" s="71"/>
      <c r="F570" s="11"/>
      <c r="G570" s="11"/>
      <c r="H570" s="11"/>
      <c r="I570" s="11"/>
      <c r="J570" s="11"/>
      <c r="K570" s="11"/>
    </row>
    <row r="571" spans="3:11" s="6" customFormat="1">
      <c r="C571" s="66"/>
      <c r="D571" s="66"/>
      <c r="E571" s="71"/>
      <c r="F571" s="11"/>
      <c r="G571" s="11"/>
      <c r="H571" s="11"/>
      <c r="I571" s="11"/>
      <c r="J571" s="11"/>
      <c r="K571" s="11"/>
    </row>
    <row r="572" spans="3:11" s="6" customFormat="1">
      <c r="C572" s="66"/>
      <c r="D572" s="66"/>
      <c r="E572" s="71"/>
      <c r="F572" s="11"/>
      <c r="G572" s="11"/>
      <c r="H572" s="11"/>
      <c r="I572" s="11"/>
      <c r="J572" s="11"/>
      <c r="K572" s="11"/>
    </row>
    <row r="573" spans="3:11" s="6" customFormat="1">
      <c r="C573" s="66"/>
      <c r="D573" s="66"/>
      <c r="E573" s="71"/>
      <c r="F573" s="11"/>
      <c r="G573" s="11"/>
      <c r="H573" s="11"/>
      <c r="I573" s="11"/>
      <c r="J573" s="11"/>
      <c r="K573" s="11"/>
    </row>
    <row r="574" spans="3:11" s="6" customFormat="1">
      <c r="C574" s="66"/>
      <c r="D574" s="66"/>
      <c r="E574" s="71"/>
      <c r="F574" s="11"/>
      <c r="G574" s="11"/>
      <c r="H574" s="11"/>
      <c r="I574" s="11"/>
      <c r="J574" s="11"/>
      <c r="K574" s="11"/>
    </row>
    <row r="575" spans="3:11" s="6" customFormat="1">
      <c r="C575" s="66"/>
      <c r="D575" s="66"/>
      <c r="E575" s="71"/>
      <c r="F575" s="11"/>
      <c r="G575" s="11"/>
      <c r="H575" s="11"/>
      <c r="I575" s="11"/>
      <c r="J575" s="11"/>
      <c r="K575" s="11"/>
    </row>
    <row r="576" spans="3:11" s="6" customFormat="1">
      <c r="C576" s="66"/>
      <c r="D576" s="66"/>
      <c r="E576" s="71"/>
      <c r="F576" s="11"/>
      <c r="G576" s="11"/>
      <c r="H576" s="11"/>
      <c r="I576" s="11"/>
      <c r="J576" s="11"/>
      <c r="K576" s="11"/>
    </row>
    <row r="577" spans="3:11" s="6" customFormat="1">
      <c r="C577" s="66"/>
      <c r="D577" s="66"/>
      <c r="E577" s="71"/>
      <c r="F577" s="11"/>
      <c r="G577" s="11"/>
      <c r="H577" s="11"/>
      <c r="I577" s="11"/>
      <c r="J577" s="11"/>
      <c r="K577" s="11"/>
    </row>
    <row r="578" spans="3:11" s="6" customFormat="1">
      <c r="C578" s="66"/>
      <c r="D578" s="66"/>
      <c r="E578" s="71"/>
      <c r="F578" s="11"/>
      <c r="G578" s="11"/>
      <c r="H578" s="11"/>
      <c r="I578" s="11"/>
      <c r="J578" s="11"/>
      <c r="K578" s="11"/>
    </row>
    <row r="579" spans="3:11" s="6" customFormat="1">
      <c r="C579" s="66"/>
      <c r="D579" s="66"/>
      <c r="E579" s="71"/>
      <c r="F579" s="11"/>
      <c r="G579" s="11"/>
      <c r="H579" s="11"/>
      <c r="I579" s="11"/>
      <c r="J579" s="11"/>
      <c r="K579" s="11"/>
    </row>
    <row r="580" spans="3:11" s="6" customFormat="1">
      <c r="C580" s="66"/>
      <c r="D580" s="66"/>
      <c r="E580" s="71"/>
      <c r="F580" s="11"/>
      <c r="G580" s="11"/>
      <c r="H580" s="11"/>
      <c r="I580" s="11"/>
      <c r="J580" s="11"/>
      <c r="K580" s="11"/>
    </row>
    <row r="581" spans="3:11" s="6" customFormat="1">
      <c r="C581" s="66"/>
      <c r="D581" s="66"/>
      <c r="E581" s="71"/>
      <c r="F581" s="11"/>
      <c r="G581" s="11"/>
      <c r="H581" s="11"/>
      <c r="I581" s="11"/>
      <c r="J581" s="11"/>
      <c r="K581" s="11"/>
    </row>
    <row r="582" spans="3:11" s="6" customFormat="1">
      <c r="C582" s="66"/>
      <c r="D582" s="66"/>
      <c r="E582" s="71"/>
      <c r="F582" s="11"/>
      <c r="G582" s="11"/>
      <c r="H582" s="11"/>
      <c r="I582" s="11"/>
      <c r="J582" s="11"/>
      <c r="K582" s="11"/>
    </row>
    <row r="583" spans="3:11" s="6" customFormat="1">
      <c r="C583" s="66"/>
      <c r="D583" s="66"/>
      <c r="E583" s="71"/>
      <c r="F583" s="11"/>
      <c r="G583" s="11"/>
      <c r="H583" s="11"/>
      <c r="I583" s="11"/>
      <c r="J583" s="11"/>
      <c r="K583" s="11"/>
    </row>
    <row r="584" spans="3:11" s="6" customFormat="1">
      <c r="C584" s="66"/>
      <c r="D584" s="66"/>
      <c r="E584" s="71"/>
      <c r="F584" s="11"/>
      <c r="G584" s="11"/>
      <c r="H584" s="11"/>
      <c r="I584" s="11"/>
      <c r="J584" s="11"/>
      <c r="K584" s="11"/>
    </row>
    <row r="585" spans="3:11" s="6" customFormat="1">
      <c r="C585" s="66"/>
      <c r="D585" s="66"/>
      <c r="E585" s="71"/>
      <c r="F585" s="11"/>
      <c r="G585" s="11"/>
      <c r="H585" s="11"/>
      <c r="I585" s="11"/>
      <c r="J585" s="11"/>
      <c r="K585" s="11"/>
    </row>
    <row r="586" spans="3:11" s="6" customFormat="1">
      <c r="C586" s="66"/>
      <c r="D586" s="66"/>
      <c r="E586" s="71"/>
      <c r="F586" s="11"/>
      <c r="G586" s="11"/>
      <c r="H586" s="11"/>
      <c r="I586" s="11"/>
      <c r="J586" s="11"/>
      <c r="K586" s="11"/>
    </row>
    <row r="587" spans="3:11" s="6" customFormat="1">
      <c r="C587" s="66"/>
      <c r="D587" s="66"/>
      <c r="E587" s="71"/>
      <c r="F587" s="11"/>
      <c r="G587" s="11"/>
      <c r="H587" s="11"/>
      <c r="I587" s="11"/>
      <c r="J587" s="11"/>
      <c r="K587" s="11"/>
    </row>
    <row r="588" spans="3:11" s="6" customFormat="1">
      <c r="C588" s="66"/>
      <c r="D588" s="66"/>
      <c r="E588" s="71"/>
      <c r="F588" s="11"/>
      <c r="G588" s="11"/>
      <c r="H588" s="11"/>
      <c r="I588" s="11"/>
      <c r="J588" s="11"/>
      <c r="K588" s="11"/>
    </row>
    <row r="589" spans="3:11" s="6" customFormat="1">
      <c r="C589" s="66"/>
      <c r="D589" s="66"/>
      <c r="E589" s="71"/>
      <c r="F589" s="11"/>
      <c r="G589" s="11"/>
      <c r="H589" s="11"/>
      <c r="I589" s="11"/>
      <c r="J589" s="11"/>
      <c r="K589" s="11"/>
    </row>
    <row r="590" spans="3:11" s="6" customFormat="1">
      <c r="C590" s="66"/>
      <c r="D590" s="66"/>
      <c r="E590" s="71"/>
      <c r="F590" s="11"/>
      <c r="G590" s="11"/>
      <c r="H590" s="11"/>
      <c r="I590" s="11"/>
      <c r="J590" s="11"/>
      <c r="K590" s="11"/>
    </row>
    <row r="591" spans="3:11" s="6" customFormat="1">
      <c r="C591" s="66"/>
      <c r="D591" s="66"/>
      <c r="E591" s="71"/>
      <c r="F591" s="11"/>
      <c r="G591" s="11"/>
      <c r="H591" s="11"/>
      <c r="I591" s="11"/>
      <c r="J591" s="11"/>
      <c r="K591" s="11"/>
    </row>
    <row r="592" spans="3:11" s="6" customFormat="1">
      <c r="C592" s="66"/>
      <c r="D592" s="66"/>
      <c r="E592" s="71"/>
      <c r="F592" s="11"/>
      <c r="G592" s="11"/>
      <c r="H592" s="11"/>
      <c r="I592" s="11"/>
      <c r="J592" s="11"/>
      <c r="K592" s="11"/>
    </row>
    <row r="593" spans="3:11" s="6" customFormat="1">
      <c r="C593" s="66"/>
      <c r="D593" s="66"/>
      <c r="E593" s="71"/>
      <c r="F593" s="11"/>
      <c r="G593" s="11"/>
      <c r="H593" s="11"/>
      <c r="I593" s="11"/>
      <c r="J593" s="11"/>
      <c r="K593" s="11"/>
    </row>
    <row r="594" spans="3:11" s="6" customFormat="1">
      <c r="C594" s="66"/>
      <c r="D594" s="66"/>
      <c r="E594" s="71"/>
      <c r="F594" s="11"/>
      <c r="G594" s="11"/>
      <c r="H594" s="11"/>
      <c r="I594" s="11"/>
      <c r="J594" s="11"/>
      <c r="K594" s="11"/>
    </row>
    <row r="595" spans="3:11" s="6" customFormat="1">
      <c r="C595" s="66"/>
      <c r="D595" s="66"/>
      <c r="E595" s="71"/>
      <c r="F595" s="11"/>
      <c r="G595" s="11"/>
      <c r="H595" s="11"/>
      <c r="I595" s="11"/>
      <c r="J595" s="11"/>
      <c r="K595" s="11"/>
    </row>
    <row r="596" spans="3:11" s="6" customFormat="1">
      <c r="C596" s="66"/>
      <c r="D596" s="66"/>
      <c r="E596" s="71"/>
      <c r="F596" s="11"/>
      <c r="G596" s="11"/>
      <c r="H596" s="11"/>
      <c r="I596" s="11"/>
      <c r="J596" s="11"/>
      <c r="K596" s="11"/>
    </row>
    <row r="597" spans="3:11" s="6" customFormat="1">
      <c r="C597" s="66"/>
      <c r="D597" s="66"/>
      <c r="E597" s="71"/>
      <c r="F597" s="11"/>
      <c r="G597" s="11"/>
      <c r="H597" s="11"/>
      <c r="I597" s="11"/>
      <c r="J597" s="11"/>
      <c r="K597" s="11"/>
    </row>
    <row r="598" spans="3:11" s="6" customFormat="1">
      <c r="C598" s="66"/>
      <c r="D598" s="66"/>
      <c r="E598" s="71"/>
      <c r="F598" s="11"/>
      <c r="G598" s="11"/>
      <c r="H598" s="11"/>
      <c r="I598" s="11"/>
      <c r="J598" s="11"/>
      <c r="K598" s="11"/>
    </row>
    <row r="599" spans="3:11" s="6" customFormat="1">
      <c r="C599" s="66"/>
      <c r="D599" s="66"/>
      <c r="E599" s="71"/>
      <c r="F599" s="11"/>
      <c r="G599" s="11"/>
      <c r="H599" s="11"/>
      <c r="I599" s="11"/>
      <c r="J599" s="11"/>
      <c r="K599" s="11"/>
    </row>
    <row r="600" spans="3:11" s="6" customFormat="1">
      <c r="C600" s="66"/>
      <c r="D600" s="66"/>
      <c r="E600" s="71"/>
      <c r="F600" s="11"/>
      <c r="G600" s="11"/>
      <c r="H600" s="11"/>
      <c r="I600" s="11"/>
      <c r="J600" s="11"/>
      <c r="K600" s="11"/>
    </row>
    <row r="601" spans="3:11" s="6" customFormat="1">
      <c r="C601" s="66"/>
      <c r="D601" s="66"/>
      <c r="E601" s="71"/>
      <c r="F601" s="11"/>
      <c r="G601" s="11"/>
      <c r="H601" s="11"/>
      <c r="I601" s="11"/>
      <c r="J601" s="11"/>
      <c r="K601" s="11"/>
    </row>
    <row r="602" spans="3:11" s="6" customFormat="1">
      <c r="C602" s="66"/>
      <c r="D602" s="66"/>
      <c r="E602" s="71"/>
      <c r="F602" s="11"/>
      <c r="G602" s="11"/>
      <c r="H602" s="11"/>
      <c r="I602" s="11"/>
      <c r="J602" s="11"/>
      <c r="K602" s="11"/>
    </row>
    <row r="603" spans="3:11" s="6" customFormat="1">
      <c r="C603" s="66"/>
      <c r="D603" s="66"/>
      <c r="E603" s="71"/>
      <c r="F603" s="11"/>
      <c r="G603" s="11"/>
      <c r="H603" s="11"/>
      <c r="I603" s="11"/>
      <c r="J603" s="11"/>
      <c r="K603" s="11"/>
    </row>
    <row r="604" spans="3:11" s="6" customFormat="1">
      <c r="C604" s="66"/>
      <c r="D604" s="66"/>
      <c r="E604" s="71"/>
      <c r="F604" s="11"/>
      <c r="G604" s="11"/>
      <c r="H604" s="11"/>
      <c r="I604" s="11"/>
      <c r="J604" s="11"/>
      <c r="K604" s="11"/>
    </row>
    <row r="605" spans="3:11" s="6" customFormat="1">
      <c r="C605" s="66"/>
      <c r="D605" s="66"/>
      <c r="E605" s="71"/>
      <c r="F605" s="11"/>
      <c r="G605" s="11"/>
      <c r="H605" s="11"/>
      <c r="I605" s="11"/>
      <c r="J605" s="11"/>
      <c r="K605" s="11"/>
    </row>
    <row r="606" spans="3:11" s="6" customFormat="1">
      <c r="C606" s="66"/>
      <c r="D606" s="66"/>
      <c r="E606" s="71"/>
      <c r="F606" s="11"/>
      <c r="G606" s="11"/>
      <c r="H606" s="11"/>
      <c r="I606" s="11"/>
      <c r="J606" s="11"/>
      <c r="K606" s="11"/>
    </row>
    <row r="607" spans="3:11" s="6" customFormat="1">
      <c r="C607" s="66"/>
      <c r="D607" s="66"/>
      <c r="E607" s="71"/>
      <c r="F607" s="11"/>
      <c r="G607" s="11"/>
      <c r="H607" s="11"/>
      <c r="I607" s="11"/>
      <c r="J607" s="11"/>
      <c r="K607" s="11"/>
    </row>
    <row r="608" spans="3:11" s="6" customFormat="1">
      <c r="C608" s="66"/>
      <c r="D608" s="66"/>
      <c r="E608" s="71"/>
      <c r="F608" s="11"/>
      <c r="G608" s="11"/>
      <c r="H608" s="11"/>
      <c r="I608" s="11"/>
      <c r="J608" s="11"/>
      <c r="K608" s="11"/>
    </row>
    <row r="609" spans="3:11" s="6" customFormat="1">
      <c r="C609" s="66"/>
      <c r="D609" s="66"/>
      <c r="E609" s="71"/>
      <c r="F609" s="11"/>
      <c r="G609" s="11"/>
      <c r="H609" s="11"/>
      <c r="I609" s="11"/>
      <c r="J609" s="11"/>
      <c r="K609" s="11"/>
    </row>
    <row r="610" spans="3:11" s="6" customFormat="1">
      <c r="C610" s="66"/>
      <c r="D610" s="66"/>
      <c r="E610" s="71"/>
      <c r="F610" s="11"/>
      <c r="G610" s="11"/>
      <c r="H610" s="11"/>
      <c r="I610" s="11"/>
      <c r="J610" s="11"/>
      <c r="K610" s="11"/>
    </row>
    <row r="611" spans="3:11" s="6" customFormat="1">
      <c r="C611" s="66"/>
      <c r="D611" s="66"/>
      <c r="E611" s="71"/>
      <c r="F611" s="11"/>
      <c r="G611" s="11"/>
      <c r="H611" s="11"/>
      <c r="I611" s="11"/>
      <c r="J611" s="11"/>
      <c r="K611" s="11"/>
    </row>
    <row r="612" spans="3:11" s="6" customFormat="1">
      <c r="C612" s="66"/>
      <c r="D612" s="66"/>
      <c r="E612" s="71"/>
      <c r="F612" s="11"/>
      <c r="G612" s="11"/>
      <c r="H612" s="11"/>
      <c r="I612" s="11"/>
      <c r="J612" s="11"/>
      <c r="K612" s="11"/>
    </row>
    <row r="613" spans="3:11" s="6" customFormat="1">
      <c r="C613" s="66"/>
      <c r="D613" s="66"/>
      <c r="E613" s="71"/>
      <c r="F613" s="11"/>
      <c r="G613" s="11"/>
      <c r="H613" s="11"/>
      <c r="I613" s="11"/>
      <c r="J613" s="11"/>
      <c r="K613" s="11"/>
    </row>
    <row r="614" spans="3:11" s="6" customFormat="1">
      <c r="C614" s="66"/>
      <c r="D614" s="66"/>
      <c r="E614" s="71"/>
      <c r="F614" s="11"/>
      <c r="G614" s="11"/>
      <c r="H614" s="11"/>
      <c r="I614" s="11"/>
      <c r="J614" s="11"/>
      <c r="K614" s="11"/>
    </row>
    <row r="615" spans="3:11" s="6" customFormat="1">
      <c r="C615" s="66"/>
      <c r="D615" s="66"/>
      <c r="E615" s="71"/>
      <c r="F615" s="11"/>
      <c r="G615" s="11"/>
      <c r="H615" s="11"/>
      <c r="I615" s="11"/>
      <c r="J615" s="11"/>
      <c r="K615" s="11"/>
    </row>
    <row r="616" spans="3:11" s="6" customFormat="1">
      <c r="C616" s="66"/>
      <c r="D616" s="66"/>
      <c r="E616" s="71"/>
      <c r="F616" s="11"/>
      <c r="G616" s="11"/>
      <c r="H616" s="11"/>
      <c r="I616" s="11"/>
      <c r="J616" s="11"/>
      <c r="K616" s="11"/>
    </row>
    <row r="617" spans="3:11" s="6" customFormat="1">
      <c r="C617" s="66"/>
      <c r="D617" s="66"/>
      <c r="E617" s="71"/>
      <c r="F617" s="11"/>
      <c r="G617" s="11"/>
      <c r="H617" s="11"/>
      <c r="I617" s="11"/>
      <c r="J617" s="11"/>
      <c r="K617" s="11"/>
    </row>
    <row r="618" spans="3:11" s="6" customFormat="1">
      <c r="C618" s="66"/>
      <c r="D618" s="66"/>
      <c r="E618" s="71"/>
      <c r="F618" s="11"/>
      <c r="G618" s="11"/>
      <c r="H618" s="11"/>
      <c r="I618" s="11"/>
      <c r="J618" s="11"/>
      <c r="K618" s="11"/>
    </row>
    <row r="619" spans="3:11" s="6" customFormat="1">
      <c r="C619" s="66"/>
      <c r="D619" s="66"/>
      <c r="E619" s="71"/>
      <c r="F619" s="11"/>
      <c r="G619" s="11"/>
      <c r="H619" s="11"/>
      <c r="I619" s="11"/>
      <c r="J619" s="11"/>
      <c r="K619" s="11"/>
    </row>
    <row r="620" spans="3:11" s="6" customFormat="1">
      <c r="C620" s="66"/>
      <c r="D620" s="66"/>
      <c r="E620" s="71"/>
      <c r="F620" s="11"/>
      <c r="G620" s="11"/>
      <c r="H620" s="11"/>
      <c r="I620" s="11"/>
      <c r="J620" s="11"/>
      <c r="K620" s="11"/>
    </row>
    <row r="621" spans="3:11" s="6" customFormat="1">
      <c r="C621" s="66"/>
      <c r="D621" s="66"/>
      <c r="E621" s="71"/>
      <c r="F621" s="11"/>
      <c r="G621" s="11"/>
      <c r="H621" s="11"/>
      <c r="I621" s="11"/>
      <c r="J621" s="11"/>
      <c r="K621" s="11"/>
    </row>
    <row r="622" spans="3:11" s="6" customFormat="1">
      <c r="C622" s="66"/>
      <c r="D622" s="66"/>
      <c r="E622" s="71"/>
      <c r="F622" s="11"/>
      <c r="G622" s="11"/>
      <c r="H622" s="11"/>
      <c r="I622" s="11"/>
      <c r="J622" s="11"/>
      <c r="K622" s="11"/>
    </row>
    <row r="623" spans="3:11" s="6" customFormat="1">
      <c r="C623" s="66"/>
      <c r="D623" s="66"/>
      <c r="E623" s="71"/>
      <c r="F623" s="11"/>
      <c r="G623" s="11"/>
      <c r="H623" s="11"/>
      <c r="I623" s="11"/>
      <c r="J623" s="11"/>
      <c r="K623" s="11"/>
    </row>
    <row r="624" spans="3:11" s="6" customFormat="1">
      <c r="C624" s="66"/>
      <c r="D624" s="66"/>
      <c r="E624" s="71"/>
      <c r="F624" s="11"/>
      <c r="G624" s="11"/>
      <c r="H624" s="11"/>
      <c r="I624" s="11"/>
      <c r="J624" s="11"/>
      <c r="K624" s="11"/>
    </row>
    <row r="625" spans="3:11" s="6" customFormat="1">
      <c r="C625" s="66"/>
      <c r="D625" s="66"/>
      <c r="E625" s="71"/>
      <c r="F625" s="11"/>
      <c r="G625" s="11"/>
      <c r="H625" s="11"/>
      <c r="I625" s="11"/>
      <c r="J625" s="11"/>
      <c r="K625" s="11"/>
    </row>
    <row r="626" spans="3:11" s="6" customFormat="1">
      <c r="C626" s="66"/>
      <c r="D626" s="66"/>
      <c r="E626" s="71"/>
      <c r="F626" s="11"/>
      <c r="G626" s="11"/>
      <c r="H626" s="11"/>
      <c r="I626" s="11"/>
      <c r="J626" s="11"/>
      <c r="K626" s="11"/>
    </row>
    <row r="627" spans="3:11" s="6" customFormat="1">
      <c r="C627" s="66"/>
      <c r="D627" s="66"/>
      <c r="E627" s="71"/>
      <c r="F627" s="11"/>
      <c r="G627" s="11"/>
      <c r="H627" s="11"/>
      <c r="I627" s="11"/>
      <c r="J627" s="11"/>
      <c r="K627" s="11"/>
    </row>
    <row r="628" spans="3:11" s="6" customFormat="1">
      <c r="C628" s="66"/>
      <c r="D628" s="66"/>
      <c r="E628" s="71"/>
      <c r="F628" s="11"/>
      <c r="G628" s="11"/>
      <c r="H628" s="11"/>
      <c r="I628" s="11"/>
      <c r="J628" s="11"/>
      <c r="K628" s="11"/>
    </row>
    <row r="629" spans="3:11" s="6" customFormat="1">
      <c r="C629" s="66"/>
      <c r="D629" s="66"/>
      <c r="E629" s="71"/>
      <c r="F629" s="11"/>
      <c r="G629" s="11"/>
      <c r="H629" s="11"/>
      <c r="I629" s="11"/>
      <c r="J629" s="11"/>
      <c r="K629" s="11"/>
    </row>
    <row r="630" spans="3:11" s="6" customFormat="1">
      <c r="C630" s="66"/>
      <c r="D630" s="66"/>
      <c r="E630" s="71"/>
      <c r="F630" s="11"/>
      <c r="G630" s="11"/>
      <c r="H630" s="11"/>
      <c r="I630" s="11"/>
      <c r="J630" s="11"/>
      <c r="K630" s="11"/>
    </row>
    <row r="631" spans="3:11" s="6" customFormat="1">
      <c r="C631" s="66"/>
      <c r="D631" s="66"/>
      <c r="E631" s="71"/>
      <c r="F631" s="11"/>
      <c r="G631" s="11"/>
      <c r="H631" s="11"/>
      <c r="I631" s="11"/>
      <c r="J631" s="11"/>
      <c r="K631" s="11"/>
    </row>
    <row r="632" spans="3:11" s="6" customFormat="1">
      <c r="C632" s="66"/>
      <c r="D632" s="66"/>
      <c r="E632" s="71"/>
      <c r="F632" s="11"/>
      <c r="G632" s="11"/>
      <c r="H632" s="11"/>
      <c r="I632" s="11"/>
      <c r="J632" s="11"/>
      <c r="K632" s="11"/>
    </row>
    <row r="633" spans="3:11" s="6" customFormat="1">
      <c r="C633" s="66"/>
      <c r="D633" s="66"/>
      <c r="E633" s="71"/>
      <c r="F633" s="11"/>
      <c r="G633" s="11"/>
      <c r="H633" s="11"/>
      <c r="I633" s="11"/>
      <c r="J633" s="11"/>
      <c r="K633" s="11"/>
    </row>
    <row r="634" spans="3:11" s="6" customFormat="1">
      <c r="C634" s="66"/>
      <c r="D634" s="66"/>
      <c r="E634" s="71"/>
      <c r="F634" s="11"/>
      <c r="G634" s="11"/>
      <c r="H634" s="11"/>
      <c r="I634" s="11"/>
      <c r="J634" s="11"/>
      <c r="K634" s="11"/>
    </row>
    <row r="635" spans="3:11" s="6" customFormat="1">
      <c r="C635" s="66"/>
      <c r="D635" s="66"/>
      <c r="E635" s="71"/>
      <c r="F635" s="11"/>
      <c r="G635" s="11"/>
      <c r="H635" s="11"/>
      <c r="I635" s="11"/>
      <c r="J635" s="11"/>
      <c r="K635" s="11"/>
    </row>
    <row r="636" spans="3:11" s="6" customFormat="1">
      <c r="C636" s="66"/>
      <c r="D636" s="66"/>
      <c r="E636" s="71"/>
      <c r="F636" s="11"/>
      <c r="G636" s="11"/>
      <c r="H636" s="11"/>
      <c r="I636" s="11"/>
      <c r="J636" s="11"/>
      <c r="K636" s="11"/>
    </row>
    <row r="637" spans="3:11" s="6" customFormat="1">
      <c r="C637" s="66"/>
      <c r="D637" s="66"/>
      <c r="E637" s="71"/>
      <c r="F637" s="11"/>
      <c r="G637" s="11"/>
      <c r="H637" s="11"/>
      <c r="I637" s="11"/>
      <c r="J637" s="11"/>
      <c r="K637" s="11"/>
    </row>
    <row r="638" spans="3:11" s="6" customFormat="1">
      <c r="C638" s="66"/>
      <c r="D638" s="66"/>
      <c r="E638" s="71"/>
      <c r="F638" s="11"/>
      <c r="G638" s="11"/>
      <c r="H638" s="11"/>
      <c r="I638" s="11"/>
      <c r="J638" s="11"/>
      <c r="K638" s="11"/>
    </row>
    <row r="639" spans="3:11" s="6" customFormat="1">
      <c r="C639" s="66"/>
      <c r="D639" s="66"/>
      <c r="E639" s="71"/>
      <c r="F639" s="11"/>
      <c r="G639" s="11"/>
      <c r="H639" s="11"/>
      <c r="I639" s="11"/>
      <c r="J639" s="11"/>
      <c r="K639" s="11"/>
    </row>
    <row r="640" spans="3:11" s="6" customFormat="1">
      <c r="C640" s="66"/>
      <c r="D640" s="66"/>
      <c r="E640" s="71"/>
      <c r="F640" s="11"/>
      <c r="G640" s="11"/>
      <c r="H640" s="11"/>
      <c r="I640" s="11"/>
      <c r="J640" s="11"/>
      <c r="K640" s="11"/>
    </row>
    <row r="641" spans="3:11" s="6" customFormat="1">
      <c r="C641" s="66"/>
      <c r="D641" s="66"/>
      <c r="E641" s="71"/>
      <c r="F641" s="11"/>
      <c r="G641" s="11"/>
      <c r="H641" s="11"/>
      <c r="I641" s="11"/>
      <c r="J641" s="11"/>
      <c r="K641" s="11"/>
    </row>
    <row r="642" spans="3:11" s="6" customFormat="1">
      <c r="C642" s="66"/>
      <c r="D642" s="66"/>
      <c r="E642" s="71"/>
      <c r="F642" s="11"/>
      <c r="G642" s="11"/>
      <c r="H642" s="11"/>
      <c r="I642" s="11"/>
      <c r="J642" s="11"/>
      <c r="K642" s="11"/>
    </row>
    <row r="643" spans="3:11" s="6" customFormat="1">
      <c r="C643" s="66"/>
      <c r="D643" s="66"/>
      <c r="E643" s="71"/>
      <c r="F643" s="11"/>
      <c r="G643" s="11"/>
      <c r="H643" s="11"/>
      <c r="I643" s="11"/>
      <c r="J643" s="11"/>
      <c r="K643" s="11"/>
    </row>
    <row r="644" spans="3:11" s="6" customFormat="1">
      <c r="C644" s="66"/>
      <c r="D644" s="66"/>
      <c r="E644" s="71"/>
      <c r="F644" s="11"/>
      <c r="G644" s="11"/>
      <c r="H644" s="11"/>
      <c r="I644" s="11"/>
      <c r="J644" s="11"/>
      <c r="K644" s="11"/>
    </row>
    <row r="645" spans="3:11" s="6" customFormat="1">
      <c r="C645" s="66"/>
      <c r="D645" s="66"/>
      <c r="E645" s="71"/>
      <c r="F645" s="11"/>
      <c r="G645" s="11"/>
      <c r="H645" s="11"/>
      <c r="I645" s="11"/>
      <c r="J645" s="11"/>
      <c r="K645" s="11"/>
    </row>
    <row r="646" spans="3:11" s="6" customFormat="1">
      <c r="C646" s="66"/>
      <c r="D646" s="66"/>
      <c r="E646" s="71"/>
      <c r="F646" s="11"/>
      <c r="G646" s="11"/>
      <c r="H646" s="11"/>
      <c r="I646" s="11"/>
      <c r="J646" s="11"/>
      <c r="K646" s="11"/>
    </row>
    <row r="647" spans="3:11" s="6" customFormat="1">
      <c r="C647" s="66"/>
      <c r="D647" s="66"/>
      <c r="E647" s="71"/>
      <c r="F647" s="11"/>
      <c r="G647" s="11"/>
      <c r="H647" s="11"/>
      <c r="I647" s="11"/>
      <c r="J647" s="11"/>
      <c r="K647" s="11"/>
    </row>
    <row r="648" spans="3:11" s="6" customFormat="1">
      <c r="C648" s="66"/>
      <c r="D648" s="66"/>
      <c r="E648" s="71"/>
      <c r="F648" s="11"/>
      <c r="G648" s="11"/>
      <c r="H648" s="11"/>
      <c r="I648" s="11"/>
      <c r="J648" s="11"/>
      <c r="K648" s="11"/>
    </row>
    <row r="649" spans="3:11" s="6" customFormat="1">
      <c r="C649" s="66"/>
      <c r="D649" s="66"/>
      <c r="E649" s="71"/>
      <c r="F649" s="11"/>
      <c r="G649" s="11"/>
      <c r="H649" s="11"/>
      <c r="I649" s="11"/>
      <c r="J649" s="11"/>
      <c r="K649" s="11"/>
    </row>
    <row r="650" spans="3:11" s="6" customFormat="1">
      <c r="C650" s="66"/>
      <c r="D650" s="66"/>
      <c r="E650" s="71"/>
      <c r="F650" s="11"/>
      <c r="G650" s="11"/>
      <c r="H650" s="11"/>
      <c r="I650" s="11"/>
      <c r="J650" s="11"/>
      <c r="K650" s="11"/>
    </row>
    <row r="651" spans="3:11" s="6" customFormat="1">
      <c r="C651" s="66"/>
      <c r="D651" s="66"/>
      <c r="E651" s="71"/>
      <c r="F651" s="11"/>
      <c r="G651" s="11"/>
      <c r="H651" s="11"/>
      <c r="I651" s="11"/>
      <c r="J651" s="11"/>
      <c r="K651" s="11"/>
    </row>
    <row r="652" spans="3:11" s="6" customFormat="1">
      <c r="C652" s="66"/>
      <c r="D652" s="66"/>
      <c r="E652" s="71"/>
      <c r="F652" s="11"/>
      <c r="G652" s="11"/>
      <c r="H652" s="11"/>
      <c r="I652" s="11"/>
      <c r="J652" s="11"/>
      <c r="K652" s="11"/>
    </row>
    <row r="653" spans="3:11" s="6" customFormat="1">
      <c r="C653" s="66"/>
      <c r="D653" s="66"/>
      <c r="E653" s="71"/>
      <c r="F653" s="11"/>
      <c r="G653" s="11"/>
      <c r="H653" s="11"/>
      <c r="I653" s="11"/>
      <c r="J653" s="11"/>
      <c r="K653" s="11"/>
    </row>
    <row r="654" spans="3:11" s="6" customFormat="1">
      <c r="C654" s="66"/>
      <c r="D654" s="66"/>
      <c r="E654" s="71"/>
      <c r="F654" s="11"/>
      <c r="G654" s="11"/>
      <c r="H654" s="11"/>
      <c r="I654" s="11"/>
      <c r="J654" s="11"/>
      <c r="K654" s="11"/>
    </row>
    <row r="655" spans="3:11" s="6" customFormat="1">
      <c r="C655" s="66"/>
      <c r="D655" s="66"/>
      <c r="E655" s="71"/>
      <c r="F655" s="11"/>
      <c r="G655" s="11"/>
      <c r="H655" s="11"/>
      <c r="I655" s="11"/>
      <c r="J655" s="11"/>
      <c r="K655" s="11"/>
    </row>
    <row r="656" spans="3:11" s="6" customFormat="1">
      <c r="C656" s="66"/>
      <c r="D656" s="66"/>
      <c r="E656" s="71"/>
      <c r="F656" s="11"/>
      <c r="G656" s="11"/>
      <c r="H656" s="11"/>
      <c r="I656" s="11"/>
      <c r="J656" s="11"/>
      <c r="K656" s="11"/>
    </row>
    <row r="657" spans="3:11" s="6" customFormat="1">
      <c r="C657" s="66"/>
      <c r="D657" s="66"/>
      <c r="E657" s="71"/>
      <c r="F657" s="11"/>
      <c r="G657" s="11"/>
      <c r="H657" s="11"/>
      <c r="I657" s="11"/>
      <c r="J657" s="11"/>
      <c r="K657" s="11"/>
    </row>
    <row r="658" spans="3:11" s="6" customFormat="1">
      <c r="C658" s="66"/>
      <c r="D658" s="66"/>
      <c r="E658" s="71"/>
      <c r="F658" s="11"/>
      <c r="G658" s="11"/>
      <c r="H658" s="11"/>
      <c r="I658" s="11"/>
      <c r="J658" s="11"/>
      <c r="K658" s="11"/>
    </row>
    <row r="659" spans="3:11" s="6" customFormat="1">
      <c r="C659" s="66"/>
      <c r="D659" s="66"/>
      <c r="E659" s="71"/>
      <c r="F659" s="11"/>
      <c r="G659" s="11"/>
      <c r="H659" s="11"/>
      <c r="I659" s="11"/>
      <c r="J659" s="11"/>
      <c r="K659" s="11"/>
    </row>
    <row r="660" spans="3:11" s="6" customFormat="1">
      <c r="C660" s="66"/>
      <c r="D660" s="66"/>
      <c r="E660" s="71"/>
      <c r="F660" s="11"/>
      <c r="G660" s="11"/>
      <c r="H660" s="11"/>
      <c r="I660" s="11"/>
      <c r="J660" s="11"/>
      <c r="K660" s="11"/>
    </row>
    <row r="661" spans="3:11" s="6" customFormat="1">
      <c r="C661" s="66"/>
      <c r="D661" s="66"/>
      <c r="E661" s="71"/>
      <c r="F661" s="11"/>
      <c r="G661" s="11"/>
      <c r="H661" s="11"/>
      <c r="I661" s="11"/>
      <c r="J661" s="11"/>
      <c r="K661" s="11"/>
    </row>
    <row r="662" spans="3:11" s="6" customFormat="1">
      <c r="C662" s="66"/>
      <c r="D662" s="66"/>
      <c r="E662" s="71"/>
      <c r="F662" s="11"/>
      <c r="G662" s="11"/>
      <c r="H662" s="11"/>
      <c r="I662" s="11"/>
      <c r="J662" s="11"/>
      <c r="K662" s="11"/>
    </row>
    <row r="663" spans="3:11" s="6" customFormat="1">
      <c r="C663" s="66"/>
      <c r="D663" s="66"/>
      <c r="E663" s="71"/>
      <c r="F663" s="11"/>
      <c r="G663" s="11"/>
      <c r="H663" s="11"/>
      <c r="I663" s="11"/>
      <c r="J663" s="11"/>
      <c r="K663" s="11"/>
    </row>
    <row r="664" spans="3:11" s="6" customFormat="1">
      <c r="C664" s="66"/>
      <c r="D664" s="66"/>
      <c r="E664" s="71"/>
      <c r="F664" s="11"/>
      <c r="G664" s="11"/>
      <c r="H664" s="11"/>
      <c r="I664" s="11"/>
      <c r="J664" s="11"/>
      <c r="K664" s="11"/>
    </row>
    <row r="665" spans="3:11" s="6" customFormat="1">
      <c r="C665" s="66"/>
      <c r="D665" s="66"/>
      <c r="E665" s="71"/>
      <c r="F665" s="11"/>
      <c r="G665" s="11"/>
      <c r="H665" s="11"/>
      <c r="I665" s="11"/>
      <c r="J665" s="11"/>
      <c r="K665" s="11"/>
    </row>
    <row r="666" spans="3:11" s="6" customFormat="1">
      <c r="C666" s="66"/>
      <c r="D666" s="66"/>
      <c r="E666" s="71"/>
      <c r="F666" s="11"/>
      <c r="G666" s="11"/>
      <c r="H666" s="11"/>
      <c r="I666" s="11"/>
      <c r="J666" s="11"/>
      <c r="K666" s="11"/>
    </row>
    <row r="667" spans="3:11" s="6" customFormat="1">
      <c r="C667" s="66"/>
      <c r="D667" s="66"/>
      <c r="E667" s="71"/>
      <c r="F667" s="11"/>
      <c r="G667" s="11"/>
      <c r="H667" s="11"/>
      <c r="I667" s="11"/>
      <c r="J667" s="11"/>
      <c r="K667" s="11"/>
    </row>
    <row r="668" spans="3:11" s="6" customFormat="1">
      <c r="C668" s="66"/>
      <c r="D668" s="66"/>
      <c r="E668" s="71"/>
      <c r="F668" s="11"/>
      <c r="G668" s="11"/>
      <c r="H668" s="11"/>
      <c r="I668" s="11"/>
      <c r="J668" s="11"/>
      <c r="K668" s="11"/>
    </row>
    <row r="669" spans="3:11" s="6" customFormat="1">
      <c r="C669" s="66"/>
      <c r="D669" s="66"/>
      <c r="E669" s="71"/>
      <c r="F669" s="11"/>
      <c r="G669" s="11"/>
      <c r="H669" s="11"/>
      <c r="I669" s="11"/>
      <c r="J669" s="11"/>
      <c r="K669" s="11"/>
    </row>
    <row r="670" spans="3:11" s="6" customFormat="1">
      <c r="C670" s="66"/>
      <c r="D670" s="66"/>
      <c r="E670" s="71"/>
      <c r="F670" s="11"/>
      <c r="G670" s="11"/>
      <c r="H670" s="11"/>
      <c r="I670" s="11"/>
      <c r="J670" s="11"/>
      <c r="K670" s="11"/>
    </row>
    <row r="671" spans="3:11" s="6" customFormat="1">
      <c r="C671" s="66"/>
      <c r="D671" s="66"/>
      <c r="E671" s="71"/>
      <c r="F671" s="11"/>
      <c r="G671" s="11"/>
      <c r="H671" s="11"/>
      <c r="I671" s="11"/>
      <c r="J671" s="11"/>
      <c r="K671" s="11"/>
    </row>
    <row r="672" spans="3:11" s="6" customFormat="1">
      <c r="C672" s="66"/>
      <c r="D672" s="66"/>
      <c r="E672" s="71"/>
      <c r="F672" s="11"/>
      <c r="G672" s="11"/>
      <c r="H672" s="11"/>
      <c r="I672" s="11"/>
      <c r="J672" s="11"/>
      <c r="K672" s="11"/>
    </row>
    <row r="673" spans="3:11" s="6" customFormat="1">
      <c r="C673" s="66"/>
      <c r="D673" s="66"/>
      <c r="E673" s="71"/>
      <c r="F673" s="11"/>
      <c r="G673" s="11"/>
      <c r="H673" s="11"/>
      <c r="I673" s="11"/>
      <c r="J673" s="11"/>
      <c r="K673" s="11"/>
    </row>
    <row r="674" spans="3:11" s="6" customFormat="1">
      <c r="C674" s="66"/>
      <c r="D674" s="66"/>
      <c r="E674" s="71"/>
      <c r="F674" s="11"/>
      <c r="G674" s="11"/>
      <c r="H674" s="11"/>
      <c r="I674" s="11"/>
      <c r="J674" s="11"/>
      <c r="K674" s="11"/>
    </row>
    <row r="675" spans="3:11" s="6" customFormat="1">
      <c r="C675" s="66"/>
      <c r="D675" s="66"/>
      <c r="E675" s="71"/>
      <c r="F675" s="11"/>
      <c r="G675" s="11"/>
      <c r="H675" s="11"/>
      <c r="I675" s="11"/>
      <c r="J675" s="11"/>
      <c r="K675" s="11"/>
    </row>
    <row r="676" spans="3:11" s="6" customFormat="1">
      <c r="C676" s="66"/>
      <c r="D676" s="66"/>
      <c r="E676" s="71"/>
      <c r="F676" s="11"/>
      <c r="G676" s="11"/>
      <c r="H676" s="11"/>
      <c r="I676" s="11"/>
      <c r="J676" s="11"/>
      <c r="K676" s="11"/>
    </row>
    <row r="677" spans="3:11" s="6" customFormat="1">
      <c r="C677" s="66"/>
      <c r="D677" s="66"/>
      <c r="E677" s="71"/>
      <c r="F677" s="11"/>
      <c r="G677" s="11"/>
      <c r="H677" s="11"/>
      <c r="I677" s="11"/>
      <c r="J677" s="11"/>
      <c r="K677" s="11"/>
    </row>
    <row r="678" spans="3:11" s="6" customFormat="1">
      <c r="C678" s="66"/>
      <c r="D678" s="66"/>
      <c r="E678" s="71"/>
      <c r="F678" s="11"/>
      <c r="G678" s="11"/>
      <c r="H678" s="11"/>
      <c r="I678" s="11"/>
      <c r="J678" s="11"/>
      <c r="K678" s="11"/>
    </row>
    <row r="679" spans="3:11" s="6" customFormat="1">
      <c r="C679" s="66"/>
      <c r="D679" s="66"/>
      <c r="E679" s="71"/>
      <c r="F679" s="11"/>
      <c r="G679" s="11"/>
      <c r="H679" s="11"/>
      <c r="I679" s="11"/>
      <c r="J679" s="11"/>
      <c r="K679" s="11"/>
    </row>
    <row r="680" spans="3:11" s="6" customFormat="1">
      <c r="C680" s="66"/>
      <c r="D680" s="66"/>
      <c r="E680" s="71"/>
      <c r="F680" s="11"/>
      <c r="G680" s="11"/>
      <c r="H680" s="11"/>
      <c r="I680" s="11"/>
      <c r="J680" s="11"/>
      <c r="K680" s="11"/>
    </row>
    <row r="681" spans="3:11" s="6" customFormat="1">
      <c r="C681" s="66"/>
      <c r="D681" s="66"/>
      <c r="E681" s="71"/>
      <c r="F681" s="11"/>
      <c r="G681" s="11"/>
      <c r="H681" s="11"/>
      <c r="I681" s="11"/>
      <c r="J681" s="11"/>
      <c r="K681" s="11"/>
    </row>
    <row r="682" spans="3:11" s="6" customFormat="1">
      <c r="C682" s="66"/>
      <c r="D682" s="66"/>
      <c r="E682" s="71"/>
      <c r="F682" s="11"/>
      <c r="G682" s="11"/>
      <c r="H682" s="11"/>
      <c r="I682" s="11"/>
      <c r="J682" s="11"/>
      <c r="K682" s="11"/>
    </row>
    <row r="683" spans="3:11" s="6" customFormat="1">
      <c r="C683" s="66"/>
      <c r="D683" s="66"/>
      <c r="E683" s="71"/>
      <c r="F683" s="11"/>
      <c r="G683" s="11"/>
      <c r="H683" s="11"/>
      <c r="I683" s="11"/>
      <c r="J683" s="11"/>
      <c r="K683" s="11"/>
    </row>
    <row r="684" spans="3:11" s="6" customFormat="1">
      <c r="C684" s="66"/>
      <c r="D684" s="66"/>
      <c r="E684" s="71"/>
      <c r="F684" s="11"/>
      <c r="G684" s="11"/>
      <c r="H684" s="11"/>
      <c r="I684" s="11"/>
      <c r="J684" s="11"/>
      <c r="K684" s="11"/>
    </row>
    <row r="685" spans="3:11" s="6" customFormat="1">
      <c r="C685" s="66"/>
      <c r="D685" s="66"/>
      <c r="E685" s="71"/>
      <c r="F685" s="11"/>
      <c r="G685" s="11"/>
      <c r="H685" s="11"/>
      <c r="I685" s="11"/>
      <c r="J685" s="11"/>
      <c r="K685" s="11"/>
    </row>
    <row r="686" spans="3:11" s="6" customFormat="1">
      <c r="C686" s="66"/>
      <c r="D686" s="66"/>
      <c r="E686" s="71"/>
      <c r="F686" s="11"/>
      <c r="G686" s="11"/>
      <c r="H686" s="11"/>
      <c r="I686" s="11"/>
      <c r="J686" s="11"/>
      <c r="K686" s="11"/>
    </row>
    <row r="687" spans="3:11" s="6" customFormat="1">
      <c r="C687" s="66"/>
      <c r="D687" s="66"/>
      <c r="E687" s="71"/>
      <c r="F687" s="11"/>
      <c r="G687" s="11"/>
      <c r="H687" s="11"/>
      <c r="I687" s="11"/>
      <c r="J687" s="11"/>
      <c r="K687" s="11"/>
    </row>
    <row r="688" spans="3:11" s="6" customFormat="1">
      <c r="C688" s="66"/>
      <c r="D688" s="66"/>
      <c r="E688" s="71"/>
      <c r="F688" s="11"/>
      <c r="G688" s="11"/>
      <c r="H688" s="11"/>
      <c r="I688" s="11"/>
      <c r="J688" s="11"/>
      <c r="K688" s="11"/>
    </row>
    <row r="689" spans="3:11" s="6" customFormat="1">
      <c r="C689" s="66"/>
      <c r="D689" s="66"/>
      <c r="E689" s="71"/>
      <c r="F689" s="11"/>
      <c r="G689" s="11"/>
      <c r="H689" s="11"/>
      <c r="I689" s="11"/>
      <c r="J689" s="11"/>
      <c r="K689" s="11"/>
    </row>
    <row r="690" spans="3:11" s="6" customFormat="1">
      <c r="C690" s="66"/>
      <c r="D690" s="66"/>
      <c r="E690" s="71"/>
      <c r="F690" s="11"/>
      <c r="G690" s="11"/>
      <c r="H690" s="11"/>
      <c r="I690" s="11"/>
      <c r="J690" s="11"/>
      <c r="K690" s="11"/>
    </row>
    <row r="691" spans="3:11" s="6" customFormat="1">
      <c r="C691" s="66"/>
      <c r="D691" s="66"/>
      <c r="E691" s="71"/>
      <c r="F691" s="11"/>
      <c r="G691" s="11"/>
      <c r="H691" s="11"/>
      <c r="I691" s="11"/>
      <c r="J691" s="11"/>
      <c r="K691" s="11"/>
    </row>
    <row r="692" spans="3:11" s="6" customFormat="1">
      <c r="C692" s="66"/>
      <c r="D692" s="66"/>
      <c r="E692" s="71"/>
      <c r="F692" s="11"/>
      <c r="G692" s="11"/>
      <c r="H692" s="11"/>
      <c r="I692" s="11"/>
      <c r="J692" s="11"/>
      <c r="K692" s="11"/>
    </row>
    <row r="693" spans="3:11" s="6" customFormat="1">
      <c r="C693" s="66"/>
      <c r="D693" s="66"/>
      <c r="E693" s="71"/>
      <c r="F693" s="11"/>
      <c r="G693" s="11"/>
      <c r="H693" s="11"/>
      <c r="I693" s="11"/>
      <c r="J693" s="11"/>
      <c r="K693" s="11"/>
    </row>
    <row r="694" spans="3:11" s="6" customFormat="1">
      <c r="C694" s="66"/>
      <c r="D694" s="66"/>
      <c r="E694" s="71"/>
      <c r="F694" s="11"/>
      <c r="G694" s="11"/>
      <c r="H694" s="11"/>
      <c r="I694" s="11"/>
      <c r="J694" s="11"/>
      <c r="K694" s="11"/>
    </row>
    <row r="695" spans="3:11" s="6" customFormat="1">
      <c r="C695" s="66"/>
      <c r="D695" s="66"/>
      <c r="E695" s="71"/>
      <c r="F695" s="11"/>
      <c r="G695" s="11"/>
      <c r="H695" s="11"/>
      <c r="I695" s="11"/>
      <c r="J695" s="11"/>
      <c r="K695" s="11"/>
    </row>
    <row r="696" spans="3:11" s="6" customFormat="1">
      <c r="C696" s="66"/>
      <c r="D696" s="66"/>
      <c r="E696" s="71"/>
      <c r="F696" s="11"/>
      <c r="G696" s="11"/>
      <c r="H696" s="11"/>
      <c r="I696" s="11"/>
      <c r="J696" s="11"/>
      <c r="K696" s="11"/>
    </row>
    <row r="697" spans="3:11" s="6" customFormat="1">
      <c r="C697" s="66"/>
      <c r="D697" s="66"/>
      <c r="E697" s="71"/>
      <c r="F697" s="11"/>
      <c r="G697" s="11"/>
      <c r="H697" s="11"/>
      <c r="I697" s="11"/>
      <c r="J697" s="11"/>
      <c r="K697" s="11"/>
    </row>
    <row r="698" spans="3:11" s="6" customFormat="1">
      <c r="C698" s="66"/>
      <c r="D698" s="66"/>
      <c r="E698" s="71"/>
      <c r="F698" s="11"/>
      <c r="G698" s="11"/>
      <c r="H698" s="11"/>
      <c r="I698" s="11"/>
      <c r="J698" s="11"/>
      <c r="K698" s="11"/>
    </row>
    <row r="699" spans="3:11" s="6" customFormat="1">
      <c r="C699" s="66"/>
      <c r="D699" s="66"/>
      <c r="E699" s="71"/>
      <c r="F699" s="11"/>
      <c r="G699" s="11"/>
      <c r="H699" s="11"/>
      <c r="I699" s="11"/>
      <c r="J699" s="11"/>
      <c r="K699" s="11"/>
    </row>
    <row r="700" spans="3:11" s="6" customFormat="1">
      <c r="C700" s="66"/>
      <c r="D700" s="66"/>
      <c r="E700" s="71"/>
      <c r="F700" s="11"/>
      <c r="G700" s="11"/>
      <c r="H700" s="11"/>
      <c r="I700" s="11"/>
      <c r="J700" s="11"/>
      <c r="K700" s="11"/>
    </row>
    <row r="701" spans="3:11" s="6" customFormat="1">
      <c r="C701" s="66"/>
      <c r="D701" s="66"/>
      <c r="E701" s="71"/>
      <c r="F701" s="11"/>
      <c r="G701" s="11"/>
      <c r="H701" s="11"/>
      <c r="I701" s="11"/>
      <c r="J701" s="11"/>
      <c r="K701" s="11"/>
    </row>
    <row r="702" spans="3:11" s="6" customFormat="1">
      <c r="C702" s="66"/>
      <c r="D702" s="66"/>
      <c r="E702" s="71"/>
      <c r="F702" s="11"/>
      <c r="G702" s="11"/>
      <c r="H702" s="11"/>
      <c r="I702" s="11"/>
      <c r="J702" s="11"/>
      <c r="K702" s="11"/>
    </row>
    <row r="703" spans="3:11" s="6" customFormat="1">
      <c r="C703" s="66"/>
      <c r="D703" s="66"/>
      <c r="E703" s="71"/>
      <c r="F703" s="11"/>
      <c r="G703" s="11"/>
      <c r="H703" s="11"/>
      <c r="I703" s="11"/>
      <c r="J703" s="11"/>
      <c r="K703" s="11"/>
    </row>
    <row r="704" spans="3:11" s="6" customFormat="1">
      <c r="C704" s="66"/>
      <c r="D704" s="66"/>
      <c r="E704" s="71"/>
      <c r="F704" s="11"/>
      <c r="G704" s="11"/>
      <c r="H704" s="11"/>
      <c r="I704" s="11"/>
      <c r="J704" s="11"/>
      <c r="K704" s="11"/>
    </row>
    <row r="705" spans="3:11" s="6" customFormat="1">
      <c r="C705" s="66"/>
      <c r="D705" s="66"/>
      <c r="E705" s="71"/>
      <c r="F705" s="11"/>
      <c r="G705" s="11"/>
      <c r="H705" s="11"/>
      <c r="I705" s="11"/>
      <c r="J705" s="11"/>
      <c r="K705" s="11"/>
    </row>
    <row r="706" spans="3:11" s="6" customFormat="1">
      <c r="C706" s="66"/>
      <c r="D706" s="66"/>
      <c r="E706" s="71"/>
      <c r="F706" s="11"/>
      <c r="G706" s="11"/>
      <c r="H706" s="11"/>
      <c r="I706" s="11"/>
      <c r="J706" s="11"/>
      <c r="K706" s="11"/>
    </row>
    <row r="707" spans="3:11" s="6" customFormat="1">
      <c r="C707" s="66"/>
      <c r="D707" s="66"/>
      <c r="E707" s="71"/>
      <c r="F707" s="11"/>
      <c r="G707" s="11"/>
      <c r="H707" s="11"/>
      <c r="I707" s="11"/>
      <c r="J707" s="11"/>
      <c r="K707" s="11"/>
    </row>
    <row r="708" spans="3:11" s="6" customFormat="1">
      <c r="C708" s="66"/>
      <c r="D708" s="66"/>
      <c r="E708" s="71"/>
      <c r="F708" s="11"/>
      <c r="G708" s="11"/>
      <c r="H708" s="11"/>
      <c r="I708" s="11"/>
      <c r="J708" s="11"/>
      <c r="K708" s="11"/>
    </row>
    <row r="709" spans="3:11" s="6" customFormat="1">
      <c r="C709" s="66"/>
      <c r="D709" s="66"/>
      <c r="E709" s="71"/>
      <c r="F709" s="11"/>
      <c r="G709" s="11"/>
      <c r="H709" s="11"/>
      <c r="I709" s="11"/>
      <c r="J709" s="11"/>
      <c r="K709" s="11"/>
    </row>
    <row r="710" spans="3:11" s="6" customFormat="1">
      <c r="C710" s="66"/>
      <c r="D710" s="66"/>
      <c r="E710" s="71"/>
      <c r="F710" s="11"/>
      <c r="G710" s="11"/>
      <c r="H710" s="11"/>
      <c r="I710" s="11"/>
      <c r="J710" s="11"/>
      <c r="K710" s="11"/>
    </row>
    <row r="711" spans="3:11" s="6" customFormat="1">
      <c r="C711" s="66"/>
      <c r="D711" s="66"/>
      <c r="E711" s="71"/>
      <c r="F711" s="11"/>
      <c r="G711" s="11"/>
      <c r="H711" s="11"/>
      <c r="I711" s="11"/>
      <c r="J711" s="11"/>
      <c r="K711" s="11"/>
    </row>
    <row r="712" spans="3:11" s="6" customFormat="1">
      <c r="C712" s="66"/>
      <c r="D712" s="66"/>
      <c r="E712" s="71"/>
      <c r="F712" s="11"/>
      <c r="G712" s="11"/>
      <c r="H712" s="11"/>
      <c r="I712" s="11"/>
      <c r="J712" s="11"/>
      <c r="K712" s="11"/>
    </row>
    <row r="713" spans="3:11" s="6" customFormat="1">
      <c r="C713" s="66"/>
      <c r="D713" s="66"/>
      <c r="E713" s="71"/>
      <c r="F713" s="11"/>
      <c r="G713" s="11"/>
      <c r="H713" s="11"/>
      <c r="I713" s="11"/>
      <c r="J713" s="11"/>
      <c r="K713" s="11"/>
    </row>
    <row r="714" spans="3:11" s="6" customFormat="1">
      <c r="C714" s="66"/>
      <c r="D714" s="66"/>
      <c r="E714" s="71"/>
      <c r="F714" s="11"/>
      <c r="G714" s="11"/>
      <c r="H714" s="11"/>
      <c r="I714" s="11"/>
      <c r="J714" s="11"/>
      <c r="K714" s="11"/>
    </row>
    <row r="715" spans="3:11" s="6" customFormat="1">
      <c r="C715" s="66"/>
      <c r="D715" s="66"/>
      <c r="E715" s="71"/>
      <c r="F715" s="11"/>
      <c r="G715" s="11"/>
      <c r="H715" s="11"/>
      <c r="I715" s="11"/>
      <c r="J715" s="11"/>
      <c r="K715" s="11"/>
    </row>
    <row r="716" spans="3:11" s="6" customFormat="1">
      <c r="C716" s="66"/>
      <c r="D716" s="66"/>
      <c r="E716" s="71"/>
      <c r="F716" s="11"/>
      <c r="G716" s="11"/>
      <c r="H716" s="11"/>
      <c r="I716" s="11"/>
      <c r="J716" s="11"/>
      <c r="K716" s="11"/>
    </row>
    <row r="717" spans="3:11" s="6" customFormat="1">
      <c r="C717" s="66"/>
      <c r="D717" s="66"/>
      <c r="E717" s="71"/>
      <c r="F717" s="11"/>
      <c r="G717" s="11"/>
      <c r="H717" s="11"/>
      <c r="I717" s="11"/>
      <c r="J717" s="11"/>
      <c r="K717" s="11"/>
    </row>
    <row r="718" spans="3:11" s="6" customFormat="1">
      <c r="C718" s="66"/>
      <c r="D718" s="66"/>
      <c r="E718" s="71"/>
      <c r="F718" s="11"/>
      <c r="G718" s="11"/>
      <c r="H718" s="11"/>
      <c r="I718" s="11"/>
      <c r="J718" s="11"/>
      <c r="K718" s="11"/>
    </row>
    <row r="719" spans="3:11" s="6" customFormat="1">
      <c r="C719" s="66"/>
      <c r="D719" s="66"/>
      <c r="E719" s="71"/>
      <c r="F719" s="11"/>
      <c r="G719" s="11"/>
      <c r="H719" s="11"/>
      <c r="I719" s="11"/>
      <c r="J719" s="11"/>
      <c r="K719" s="11"/>
    </row>
    <row r="720" spans="3:11" s="6" customFormat="1">
      <c r="C720" s="66"/>
      <c r="D720" s="66"/>
      <c r="E720" s="71"/>
      <c r="F720" s="11"/>
      <c r="G720" s="11"/>
      <c r="H720" s="11"/>
      <c r="I720" s="11"/>
      <c r="J720" s="11"/>
      <c r="K720" s="11"/>
    </row>
    <row r="721" spans="3:11" s="6" customFormat="1">
      <c r="C721" s="66"/>
      <c r="D721" s="66"/>
      <c r="E721" s="71"/>
      <c r="F721" s="11"/>
      <c r="G721" s="11"/>
      <c r="H721" s="11"/>
      <c r="I721" s="11"/>
      <c r="J721" s="11"/>
      <c r="K721" s="11"/>
    </row>
    <row r="722" spans="3:11" s="6" customFormat="1">
      <c r="C722" s="66"/>
      <c r="D722" s="66"/>
      <c r="E722" s="71"/>
      <c r="F722" s="11"/>
      <c r="G722" s="11"/>
      <c r="H722" s="11"/>
      <c r="I722" s="11"/>
      <c r="J722" s="11"/>
      <c r="K722" s="11"/>
    </row>
    <row r="723" spans="3:11" s="6" customFormat="1">
      <c r="C723" s="66"/>
      <c r="D723" s="66"/>
      <c r="E723" s="71"/>
      <c r="F723" s="11"/>
      <c r="G723" s="11"/>
      <c r="H723" s="11"/>
      <c r="I723" s="11"/>
      <c r="J723" s="11"/>
      <c r="K723" s="11"/>
    </row>
    <row r="724" spans="3:11" s="6" customFormat="1">
      <c r="C724" s="66"/>
      <c r="D724" s="66"/>
      <c r="E724" s="71"/>
      <c r="F724" s="11"/>
      <c r="G724" s="11"/>
      <c r="H724" s="11"/>
      <c r="I724" s="11"/>
      <c r="J724" s="11"/>
      <c r="K724" s="11"/>
    </row>
    <row r="725" spans="3:11" s="6" customFormat="1">
      <c r="C725" s="66"/>
      <c r="D725" s="66"/>
      <c r="E725" s="71"/>
      <c r="F725" s="11"/>
      <c r="G725" s="11"/>
      <c r="H725" s="11"/>
      <c r="I725" s="11"/>
      <c r="J725" s="11"/>
      <c r="K725" s="11"/>
    </row>
    <row r="726" spans="3:11" s="6" customFormat="1">
      <c r="C726" s="66"/>
      <c r="D726" s="66"/>
      <c r="E726" s="71"/>
      <c r="F726" s="11"/>
      <c r="G726" s="11"/>
      <c r="H726" s="11"/>
      <c r="I726" s="11"/>
      <c r="J726" s="11"/>
      <c r="K726" s="11"/>
    </row>
    <row r="727" spans="3:11" s="6" customFormat="1">
      <c r="C727" s="66"/>
      <c r="D727" s="66"/>
      <c r="E727" s="71"/>
      <c r="F727" s="11"/>
      <c r="G727" s="11"/>
      <c r="H727" s="11"/>
      <c r="I727" s="11"/>
      <c r="J727" s="11"/>
      <c r="K727" s="11"/>
    </row>
    <row r="728" spans="3:11" s="6" customFormat="1">
      <c r="C728" s="66"/>
      <c r="D728" s="66"/>
      <c r="E728" s="71"/>
      <c r="F728" s="11"/>
      <c r="G728" s="11"/>
      <c r="H728" s="11"/>
      <c r="I728" s="11"/>
      <c r="J728" s="11"/>
      <c r="K728" s="11"/>
    </row>
    <row r="729" spans="3:11" s="6" customFormat="1">
      <c r="C729" s="66"/>
      <c r="D729" s="66"/>
      <c r="E729" s="71"/>
      <c r="F729" s="11"/>
      <c r="G729" s="11"/>
      <c r="H729" s="11"/>
      <c r="I729" s="11"/>
      <c r="J729" s="11"/>
      <c r="K729" s="11"/>
    </row>
    <row r="730" spans="3:11" s="6" customFormat="1">
      <c r="C730" s="66"/>
      <c r="D730" s="66"/>
      <c r="E730" s="71"/>
      <c r="F730" s="11"/>
      <c r="G730" s="11"/>
      <c r="H730" s="11"/>
      <c r="I730" s="11"/>
      <c r="J730" s="11"/>
      <c r="K730" s="11"/>
    </row>
    <row r="731" spans="3:11" s="6" customFormat="1">
      <c r="C731" s="66"/>
      <c r="D731" s="66"/>
      <c r="E731" s="71"/>
      <c r="F731" s="11"/>
      <c r="G731" s="11"/>
      <c r="H731" s="11"/>
      <c r="I731" s="11"/>
      <c r="J731" s="11"/>
      <c r="K731" s="11"/>
    </row>
    <row r="732" spans="3:11" s="6" customFormat="1">
      <c r="C732" s="66"/>
      <c r="D732" s="66"/>
      <c r="E732" s="71"/>
      <c r="F732" s="11"/>
      <c r="G732" s="11"/>
      <c r="H732" s="11"/>
      <c r="I732" s="11"/>
      <c r="J732" s="11"/>
      <c r="K732" s="11"/>
    </row>
    <row r="733" spans="3:11" s="6" customFormat="1">
      <c r="C733" s="66"/>
      <c r="D733" s="66"/>
      <c r="E733" s="71"/>
      <c r="F733" s="11"/>
      <c r="G733" s="11"/>
      <c r="H733" s="11"/>
      <c r="I733" s="11"/>
      <c r="J733" s="11"/>
      <c r="K733" s="11"/>
    </row>
    <row r="734" spans="3:11" s="6" customFormat="1">
      <c r="C734" s="66"/>
      <c r="D734" s="66"/>
      <c r="E734" s="71"/>
      <c r="F734" s="11"/>
      <c r="G734" s="11"/>
      <c r="H734" s="11"/>
      <c r="I734" s="11"/>
      <c r="J734" s="11"/>
      <c r="K734" s="11"/>
    </row>
    <row r="735" spans="3:11" s="6" customFormat="1">
      <c r="C735" s="66"/>
      <c r="D735" s="66"/>
      <c r="E735" s="71"/>
      <c r="F735" s="11"/>
      <c r="G735" s="11"/>
      <c r="H735" s="11"/>
      <c r="I735" s="11"/>
      <c r="J735" s="11"/>
      <c r="K735" s="11"/>
    </row>
    <row r="736" spans="3:11" s="6" customFormat="1">
      <c r="C736" s="66"/>
      <c r="D736" s="66"/>
      <c r="E736" s="71"/>
      <c r="F736" s="11"/>
      <c r="G736" s="11"/>
      <c r="H736" s="11"/>
      <c r="I736" s="11"/>
      <c r="J736" s="11"/>
      <c r="K736" s="11"/>
    </row>
    <row r="737" spans="3:11" s="6" customFormat="1">
      <c r="C737" s="66"/>
      <c r="D737" s="66"/>
      <c r="E737" s="71"/>
      <c r="F737" s="11"/>
      <c r="G737" s="11"/>
      <c r="H737" s="11"/>
      <c r="I737" s="11"/>
      <c r="J737" s="11"/>
      <c r="K737" s="11"/>
    </row>
    <row r="738" spans="3:11" s="6" customFormat="1">
      <c r="C738" s="66"/>
      <c r="D738" s="66"/>
      <c r="E738" s="71"/>
      <c r="F738" s="11"/>
      <c r="G738" s="11"/>
      <c r="H738" s="11"/>
      <c r="I738" s="11"/>
      <c r="J738" s="11"/>
      <c r="K738" s="11"/>
    </row>
    <row r="739" spans="3:11" s="6" customFormat="1">
      <c r="C739" s="66"/>
      <c r="D739" s="66"/>
      <c r="E739" s="71"/>
      <c r="F739" s="11"/>
      <c r="G739" s="11"/>
      <c r="H739" s="11"/>
      <c r="I739" s="11"/>
      <c r="J739" s="11"/>
      <c r="K739" s="11"/>
    </row>
    <row r="740" spans="3:11" s="6" customFormat="1">
      <c r="C740" s="66"/>
      <c r="D740" s="66"/>
      <c r="E740" s="71"/>
      <c r="F740" s="11"/>
      <c r="G740" s="11"/>
      <c r="H740" s="11"/>
      <c r="I740" s="11"/>
      <c r="J740" s="11"/>
      <c r="K740" s="11"/>
    </row>
    <row r="741" spans="3:11" s="6" customFormat="1">
      <c r="C741" s="66"/>
      <c r="D741" s="66"/>
      <c r="E741" s="71"/>
      <c r="F741" s="11"/>
      <c r="G741" s="11"/>
      <c r="H741" s="11"/>
      <c r="I741" s="11"/>
      <c r="J741" s="11"/>
      <c r="K741" s="11"/>
    </row>
    <row r="742" spans="3:11" s="6" customFormat="1">
      <c r="C742" s="66"/>
      <c r="D742" s="66"/>
      <c r="E742" s="71"/>
      <c r="F742" s="11"/>
      <c r="G742" s="11"/>
      <c r="H742" s="11"/>
      <c r="I742" s="11"/>
      <c r="J742" s="11"/>
      <c r="K742" s="11"/>
    </row>
    <row r="743" spans="3:11" s="6" customFormat="1">
      <c r="C743" s="66"/>
      <c r="D743" s="66"/>
      <c r="E743" s="71"/>
      <c r="F743" s="11"/>
      <c r="G743" s="11"/>
      <c r="H743" s="11"/>
      <c r="I743" s="11"/>
      <c r="J743" s="11"/>
      <c r="K743" s="11"/>
    </row>
    <row r="744" spans="3:11" s="6" customFormat="1">
      <c r="C744" s="66"/>
      <c r="D744" s="66"/>
      <c r="E744" s="71"/>
      <c r="F744" s="11"/>
      <c r="G744" s="11"/>
      <c r="H744" s="11"/>
      <c r="I744" s="11"/>
      <c r="J744" s="11"/>
      <c r="K744" s="11"/>
    </row>
    <row r="745" spans="3:11" s="6" customFormat="1">
      <c r="C745" s="66"/>
      <c r="D745" s="66"/>
      <c r="E745" s="71"/>
      <c r="F745" s="11"/>
      <c r="G745" s="11"/>
      <c r="H745" s="11"/>
      <c r="I745" s="11"/>
      <c r="J745" s="11"/>
      <c r="K745" s="11"/>
    </row>
    <row r="746" spans="3:11" s="6" customFormat="1">
      <c r="C746" s="66"/>
      <c r="D746" s="66"/>
      <c r="E746" s="71"/>
      <c r="F746" s="11"/>
      <c r="G746" s="11"/>
      <c r="H746" s="11"/>
      <c r="I746" s="11"/>
      <c r="J746" s="11"/>
      <c r="K746" s="11"/>
    </row>
    <row r="747" spans="3:11" s="6" customFormat="1">
      <c r="C747" s="66"/>
      <c r="D747" s="66"/>
      <c r="E747" s="71"/>
      <c r="F747" s="11"/>
      <c r="G747" s="11"/>
      <c r="H747" s="11"/>
      <c r="I747" s="11"/>
      <c r="J747" s="11"/>
      <c r="K747" s="11"/>
    </row>
    <row r="748" spans="3:11" s="6" customFormat="1">
      <c r="C748" s="66"/>
      <c r="D748" s="66"/>
      <c r="E748" s="71"/>
      <c r="F748" s="11"/>
      <c r="G748" s="11"/>
      <c r="H748" s="11"/>
      <c r="I748" s="11"/>
      <c r="J748" s="11"/>
      <c r="K748" s="11"/>
    </row>
    <row r="749" spans="3:11" s="6" customFormat="1">
      <c r="C749" s="66"/>
      <c r="D749" s="66"/>
      <c r="E749" s="71"/>
      <c r="F749" s="11"/>
      <c r="G749" s="11"/>
      <c r="H749" s="11"/>
      <c r="I749" s="11"/>
      <c r="J749" s="11"/>
      <c r="K749" s="11"/>
    </row>
    <row r="750" spans="3:11" s="6" customFormat="1">
      <c r="C750" s="66"/>
      <c r="D750" s="66"/>
      <c r="E750" s="71"/>
      <c r="F750" s="11"/>
      <c r="G750" s="11"/>
      <c r="H750" s="11"/>
      <c r="I750" s="11"/>
      <c r="J750" s="11"/>
      <c r="K750" s="11"/>
    </row>
    <row r="751" spans="3:11" s="6" customFormat="1">
      <c r="C751" s="66"/>
      <c r="D751" s="66"/>
      <c r="E751" s="71"/>
      <c r="F751" s="11"/>
      <c r="G751" s="11"/>
      <c r="H751" s="11"/>
      <c r="I751" s="11"/>
      <c r="J751" s="11"/>
      <c r="K751" s="11"/>
    </row>
    <row r="752" spans="3:11" s="6" customFormat="1">
      <c r="C752" s="66"/>
      <c r="D752" s="66"/>
      <c r="E752" s="71"/>
      <c r="F752" s="11"/>
      <c r="G752" s="11"/>
      <c r="H752" s="11"/>
      <c r="I752" s="11"/>
      <c r="J752" s="11"/>
      <c r="K752" s="11"/>
    </row>
    <row r="753" spans="3:11" s="6" customFormat="1">
      <c r="C753" s="66"/>
      <c r="D753" s="66"/>
      <c r="E753" s="71"/>
      <c r="F753" s="11"/>
      <c r="G753" s="11"/>
      <c r="H753" s="11"/>
      <c r="I753" s="11"/>
      <c r="J753" s="11"/>
      <c r="K753" s="11"/>
    </row>
    <row r="754" spans="3:11" s="6" customFormat="1">
      <c r="C754" s="66"/>
      <c r="D754" s="66"/>
      <c r="E754" s="71"/>
      <c r="F754" s="11"/>
      <c r="G754" s="11"/>
      <c r="H754" s="11"/>
      <c r="I754" s="11"/>
      <c r="J754" s="11"/>
      <c r="K754" s="11"/>
    </row>
    <row r="755" spans="3:11" s="6" customFormat="1">
      <c r="C755" s="66"/>
      <c r="D755" s="66"/>
      <c r="E755" s="71"/>
      <c r="F755" s="11"/>
      <c r="G755" s="11"/>
      <c r="H755" s="11"/>
      <c r="I755" s="11"/>
      <c r="J755" s="11"/>
      <c r="K755" s="11"/>
    </row>
    <row r="756" spans="3:11" s="6" customFormat="1">
      <c r="C756" s="66"/>
      <c r="D756" s="66"/>
      <c r="E756" s="71"/>
      <c r="F756" s="11"/>
      <c r="G756" s="11"/>
      <c r="H756" s="11"/>
      <c r="I756" s="11"/>
      <c r="J756" s="11"/>
      <c r="K756" s="11"/>
    </row>
    <row r="757" spans="3:11" s="6" customFormat="1">
      <c r="C757" s="66"/>
      <c r="D757" s="66"/>
      <c r="E757" s="71"/>
      <c r="F757" s="11"/>
      <c r="G757" s="11"/>
      <c r="H757" s="11"/>
      <c r="I757" s="11"/>
      <c r="J757" s="11"/>
      <c r="K757" s="11"/>
    </row>
    <row r="758" spans="3:11" s="6" customFormat="1">
      <c r="C758" s="66"/>
      <c r="D758" s="66"/>
      <c r="E758" s="71"/>
      <c r="F758" s="11"/>
      <c r="G758" s="11"/>
      <c r="H758" s="11"/>
      <c r="I758" s="11"/>
      <c r="J758" s="11"/>
      <c r="K758" s="11"/>
    </row>
    <row r="759" spans="3:11" s="6" customFormat="1">
      <c r="C759" s="66"/>
      <c r="D759" s="66"/>
      <c r="E759" s="71"/>
      <c r="F759" s="11"/>
      <c r="G759" s="11"/>
      <c r="H759" s="11"/>
      <c r="I759" s="11"/>
      <c r="J759" s="11"/>
      <c r="K759" s="11"/>
    </row>
    <row r="760" spans="3:11" s="6" customFormat="1">
      <c r="C760" s="66"/>
      <c r="D760" s="66"/>
      <c r="E760" s="71"/>
      <c r="F760" s="11"/>
      <c r="G760" s="11"/>
      <c r="H760" s="11"/>
      <c r="I760" s="11"/>
      <c r="J760" s="11"/>
      <c r="K760" s="11"/>
    </row>
    <row r="761" spans="3:11" s="6" customFormat="1">
      <c r="C761" s="66"/>
      <c r="D761" s="66"/>
      <c r="E761" s="71"/>
      <c r="F761" s="11"/>
      <c r="G761" s="11"/>
      <c r="H761" s="11"/>
      <c r="I761" s="11"/>
      <c r="J761" s="11"/>
      <c r="K761" s="11"/>
    </row>
    <row r="762" spans="3:11" s="6" customFormat="1">
      <c r="C762" s="66"/>
      <c r="D762" s="66"/>
      <c r="E762" s="71"/>
      <c r="F762" s="11"/>
      <c r="G762" s="11"/>
      <c r="H762" s="11"/>
      <c r="I762" s="11"/>
      <c r="J762" s="11"/>
      <c r="K762" s="11"/>
    </row>
    <row r="763" spans="3:11" s="6" customFormat="1">
      <c r="C763" s="66"/>
      <c r="D763" s="66"/>
      <c r="E763" s="71"/>
      <c r="F763" s="11"/>
      <c r="G763" s="11"/>
      <c r="H763" s="11"/>
      <c r="I763" s="11"/>
      <c r="J763" s="11"/>
      <c r="K763" s="11"/>
    </row>
    <row r="764" spans="3:11" s="6" customFormat="1">
      <c r="C764" s="66"/>
      <c r="D764" s="66"/>
      <c r="E764" s="71"/>
      <c r="F764" s="11"/>
      <c r="G764" s="11"/>
      <c r="H764" s="11"/>
      <c r="I764" s="11"/>
      <c r="J764" s="11"/>
      <c r="K764" s="11"/>
    </row>
    <row r="765" spans="3:11" s="6" customFormat="1">
      <c r="C765" s="66"/>
      <c r="D765" s="66"/>
      <c r="E765" s="71"/>
      <c r="F765" s="11"/>
      <c r="G765" s="11"/>
      <c r="H765" s="11"/>
      <c r="I765" s="11"/>
      <c r="J765" s="11"/>
      <c r="K765" s="11"/>
    </row>
    <row r="766" spans="3:11" s="6" customFormat="1">
      <c r="C766" s="66"/>
      <c r="D766" s="66"/>
      <c r="E766" s="71"/>
      <c r="F766" s="11"/>
      <c r="G766" s="11"/>
      <c r="H766" s="11"/>
      <c r="I766" s="11"/>
      <c r="J766" s="11"/>
      <c r="K766" s="11"/>
    </row>
    <row r="767" spans="3:11" s="6" customFormat="1">
      <c r="C767" s="66"/>
      <c r="D767" s="66"/>
      <c r="E767" s="71"/>
      <c r="F767" s="11"/>
      <c r="G767" s="11"/>
      <c r="H767" s="11"/>
      <c r="I767" s="11"/>
      <c r="J767" s="11"/>
      <c r="K767" s="11"/>
    </row>
    <row r="768" spans="3:11" s="6" customFormat="1">
      <c r="C768" s="66"/>
      <c r="D768" s="66"/>
      <c r="E768" s="71"/>
      <c r="F768" s="11"/>
      <c r="G768" s="11"/>
      <c r="H768" s="11"/>
      <c r="I768" s="11"/>
      <c r="J768" s="11"/>
      <c r="K768" s="11"/>
    </row>
    <row r="769" spans="3:11" s="6" customFormat="1">
      <c r="C769" s="66"/>
      <c r="D769" s="66"/>
      <c r="E769" s="71"/>
      <c r="F769" s="11"/>
      <c r="G769" s="11"/>
      <c r="H769" s="11"/>
      <c r="I769" s="11"/>
      <c r="J769" s="11"/>
      <c r="K769" s="11"/>
    </row>
    <row r="770" spans="3:11" s="6" customFormat="1">
      <c r="C770" s="66"/>
      <c r="D770" s="66"/>
      <c r="E770" s="71"/>
      <c r="F770" s="11"/>
      <c r="G770" s="11"/>
      <c r="H770" s="11"/>
      <c r="I770" s="11"/>
      <c r="J770" s="11"/>
      <c r="K770" s="11"/>
    </row>
    <row r="771" spans="3:11" s="6" customFormat="1">
      <c r="C771" s="66"/>
      <c r="D771" s="66"/>
      <c r="E771" s="71"/>
      <c r="F771" s="11"/>
      <c r="G771" s="11"/>
      <c r="H771" s="11"/>
      <c r="I771" s="11"/>
      <c r="J771" s="11"/>
      <c r="K771" s="11"/>
    </row>
    <row r="772" spans="3:11" s="6" customFormat="1">
      <c r="C772" s="66"/>
      <c r="D772" s="66"/>
      <c r="E772" s="71"/>
      <c r="F772" s="11"/>
      <c r="G772" s="11"/>
      <c r="H772" s="11"/>
      <c r="I772" s="11"/>
      <c r="J772" s="11"/>
      <c r="K772" s="11"/>
    </row>
    <row r="773" spans="3:11" s="6" customFormat="1">
      <c r="C773" s="66"/>
      <c r="D773" s="66"/>
      <c r="E773" s="71"/>
      <c r="F773" s="11"/>
      <c r="G773" s="11"/>
      <c r="H773" s="11"/>
      <c r="I773" s="11"/>
      <c r="J773" s="11"/>
      <c r="K773" s="11"/>
    </row>
    <row r="774" spans="3:11" s="6" customFormat="1">
      <c r="C774" s="66"/>
      <c r="D774" s="66"/>
      <c r="E774" s="71"/>
      <c r="F774" s="11"/>
      <c r="G774" s="11"/>
      <c r="H774" s="11"/>
      <c r="I774" s="11"/>
      <c r="J774" s="11"/>
      <c r="K774" s="11"/>
    </row>
    <row r="775" spans="3:11" s="6" customFormat="1">
      <c r="C775" s="66"/>
      <c r="D775" s="66"/>
      <c r="E775" s="71"/>
      <c r="F775" s="11"/>
      <c r="G775" s="11"/>
      <c r="H775" s="11"/>
      <c r="I775" s="11"/>
      <c r="J775" s="11"/>
      <c r="K775" s="11"/>
    </row>
    <row r="776" spans="3:11" s="6" customFormat="1">
      <c r="C776" s="66"/>
      <c r="D776" s="66"/>
      <c r="E776" s="71"/>
      <c r="F776" s="11"/>
      <c r="G776" s="11"/>
      <c r="H776" s="11"/>
      <c r="I776" s="11"/>
      <c r="J776" s="11"/>
      <c r="K776" s="11"/>
    </row>
    <row r="777" spans="3:11" s="6" customFormat="1">
      <c r="C777" s="66"/>
      <c r="D777" s="66"/>
      <c r="E777" s="71"/>
      <c r="F777" s="11"/>
      <c r="G777" s="11"/>
      <c r="H777" s="11"/>
      <c r="I777" s="11"/>
      <c r="J777" s="11"/>
      <c r="K777" s="11"/>
    </row>
    <row r="778" spans="3:11" s="6" customFormat="1">
      <c r="C778" s="66"/>
      <c r="D778" s="66"/>
      <c r="E778" s="71"/>
      <c r="F778" s="11"/>
      <c r="G778" s="11"/>
      <c r="H778" s="11"/>
      <c r="I778" s="11"/>
      <c r="J778" s="11"/>
      <c r="K778" s="11"/>
    </row>
    <row r="779" spans="3:11" s="6" customFormat="1">
      <c r="C779" s="66"/>
      <c r="D779" s="66"/>
      <c r="E779" s="71"/>
      <c r="F779" s="11"/>
      <c r="G779" s="11"/>
      <c r="H779" s="11"/>
      <c r="I779" s="11"/>
      <c r="J779" s="11"/>
      <c r="K779" s="11"/>
    </row>
    <row r="780" spans="3:11" s="6" customFormat="1">
      <c r="C780" s="66"/>
      <c r="D780" s="66"/>
      <c r="E780" s="71"/>
      <c r="F780" s="11"/>
      <c r="G780" s="11"/>
      <c r="H780" s="11"/>
      <c r="I780" s="11"/>
      <c r="J780" s="11"/>
      <c r="K780" s="11"/>
    </row>
    <row r="781" spans="3:11" s="6" customFormat="1">
      <c r="C781" s="66"/>
      <c r="D781" s="66"/>
      <c r="E781" s="71"/>
      <c r="F781" s="11"/>
      <c r="G781" s="11"/>
      <c r="H781" s="11"/>
      <c r="I781" s="11"/>
      <c r="J781" s="11"/>
      <c r="K781" s="11"/>
    </row>
    <row r="782" spans="3:11" s="6" customFormat="1">
      <c r="C782" s="66"/>
      <c r="D782" s="66"/>
      <c r="E782" s="71"/>
      <c r="F782" s="11"/>
      <c r="G782" s="11"/>
      <c r="H782" s="11"/>
      <c r="I782" s="11"/>
      <c r="J782" s="11"/>
      <c r="K782" s="11"/>
    </row>
    <row r="783" spans="3:11" s="6" customFormat="1">
      <c r="C783" s="66"/>
      <c r="D783" s="66"/>
      <c r="E783" s="71"/>
      <c r="F783" s="11"/>
      <c r="G783" s="11"/>
      <c r="H783" s="11"/>
      <c r="I783" s="11"/>
      <c r="J783" s="11"/>
      <c r="K783" s="11"/>
    </row>
    <row r="784" spans="3:11" s="6" customFormat="1">
      <c r="C784" s="66"/>
      <c r="D784" s="66"/>
      <c r="E784" s="71"/>
      <c r="F784" s="11"/>
      <c r="G784" s="11"/>
      <c r="H784" s="11"/>
      <c r="I784" s="11"/>
      <c r="J784" s="11"/>
      <c r="K784" s="11"/>
    </row>
    <row r="785" spans="3:11" s="6" customFormat="1">
      <c r="C785" s="66"/>
      <c r="D785" s="66"/>
      <c r="E785" s="71"/>
      <c r="F785" s="11"/>
      <c r="G785" s="11"/>
      <c r="H785" s="11"/>
      <c r="I785" s="11"/>
      <c r="J785" s="11"/>
      <c r="K785" s="11"/>
    </row>
    <row r="786" spans="3:11" s="6" customFormat="1">
      <c r="C786" s="66"/>
      <c r="D786" s="66"/>
      <c r="E786" s="71"/>
      <c r="F786" s="11"/>
      <c r="G786" s="11"/>
      <c r="H786" s="11"/>
      <c r="I786" s="11"/>
      <c r="J786" s="11"/>
      <c r="K786" s="11"/>
    </row>
    <row r="787" spans="3:11" s="6" customFormat="1">
      <c r="C787" s="66"/>
      <c r="D787" s="66"/>
      <c r="E787" s="71"/>
      <c r="F787" s="11"/>
      <c r="G787" s="11"/>
      <c r="H787" s="11"/>
      <c r="I787" s="11"/>
      <c r="J787" s="11"/>
      <c r="K787" s="11"/>
    </row>
    <row r="788" spans="3:11" s="6" customFormat="1">
      <c r="C788" s="66"/>
      <c r="D788" s="66"/>
      <c r="E788" s="71"/>
      <c r="F788" s="11"/>
      <c r="G788" s="11"/>
      <c r="H788" s="11"/>
      <c r="I788" s="11"/>
      <c r="J788" s="11"/>
      <c r="K788" s="11"/>
    </row>
    <row r="789" spans="3:11" s="6" customFormat="1">
      <c r="C789" s="66"/>
      <c r="D789" s="66"/>
      <c r="E789" s="71"/>
      <c r="F789" s="11"/>
      <c r="G789" s="11"/>
      <c r="H789" s="11"/>
      <c r="I789" s="11"/>
      <c r="J789" s="11"/>
      <c r="K789" s="11"/>
    </row>
    <row r="790" spans="3:11" s="6" customFormat="1">
      <c r="C790" s="66"/>
      <c r="D790" s="66"/>
      <c r="E790" s="71"/>
      <c r="F790" s="11"/>
      <c r="G790" s="11"/>
      <c r="H790" s="11"/>
      <c r="I790" s="11"/>
      <c r="J790" s="11"/>
      <c r="K790" s="11"/>
    </row>
    <row r="791" spans="3:11" s="6" customFormat="1">
      <c r="C791" s="66"/>
      <c r="D791" s="66"/>
      <c r="E791" s="71"/>
      <c r="F791" s="11"/>
      <c r="G791" s="11"/>
      <c r="H791" s="11"/>
      <c r="I791" s="11"/>
      <c r="J791" s="11"/>
      <c r="K791" s="11"/>
    </row>
    <row r="792" spans="3:11" s="6" customFormat="1">
      <c r="C792" s="66"/>
      <c r="D792" s="66"/>
      <c r="E792" s="71"/>
      <c r="F792" s="11"/>
      <c r="G792" s="11"/>
      <c r="H792" s="11"/>
      <c r="I792" s="11"/>
      <c r="J792" s="11"/>
      <c r="K792" s="11"/>
    </row>
    <row r="793" spans="3:11" s="6" customFormat="1">
      <c r="C793" s="66"/>
      <c r="D793" s="66"/>
      <c r="E793" s="71"/>
      <c r="F793" s="11"/>
      <c r="G793" s="11"/>
      <c r="H793" s="11"/>
      <c r="I793" s="11"/>
      <c r="J793" s="11"/>
      <c r="K793" s="11"/>
    </row>
    <row r="794" spans="3:11" s="6" customFormat="1">
      <c r="C794" s="66"/>
      <c r="D794" s="66"/>
      <c r="E794" s="71"/>
      <c r="F794" s="11"/>
      <c r="G794" s="11"/>
      <c r="H794" s="11"/>
      <c r="I794" s="11"/>
      <c r="J794" s="11"/>
      <c r="K794" s="11"/>
    </row>
    <row r="795" spans="3:11" s="6" customFormat="1">
      <c r="C795" s="66"/>
      <c r="D795" s="66"/>
      <c r="E795" s="71"/>
      <c r="F795" s="11"/>
      <c r="G795" s="11"/>
      <c r="H795" s="11"/>
      <c r="I795" s="11"/>
      <c r="J795" s="11"/>
      <c r="K795" s="11"/>
    </row>
    <row r="796" spans="3:11" s="6" customFormat="1">
      <c r="C796" s="66"/>
      <c r="D796" s="66"/>
      <c r="E796" s="71"/>
      <c r="F796" s="11"/>
      <c r="G796" s="11"/>
      <c r="H796" s="11"/>
      <c r="I796" s="11"/>
      <c r="J796" s="11"/>
      <c r="K796" s="11"/>
    </row>
    <row r="797" spans="3:11" s="6" customFormat="1">
      <c r="C797" s="66"/>
      <c r="D797" s="66"/>
      <c r="E797" s="71"/>
      <c r="F797" s="11"/>
      <c r="G797" s="11"/>
      <c r="H797" s="11"/>
      <c r="I797" s="11"/>
      <c r="J797" s="11"/>
      <c r="K797" s="11"/>
    </row>
    <row r="798" spans="3:11" s="6" customFormat="1">
      <c r="C798" s="66"/>
      <c r="D798" s="66"/>
      <c r="E798" s="71"/>
      <c r="F798" s="11"/>
      <c r="G798" s="11"/>
      <c r="H798" s="11"/>
      <c r="I798" s="11"/>
      <c r="J798" s="11"/>
      <c r="K798" s="11"/>
    </row>
    <row r="799" spans="3:11" s="6" customFormat="1">
      <c r="C799" s="66"/>
      <c r="D799" s="66"/>
      <c r="E799" s="71"/>
      <c r="F799" s="11"/>
      <c r="G799" s="11"/>
      <c r="H799" s="11"/>
      <c r="I799" s="11"/>
      <c r="J799" s="11"/>
      <c r="K799" s="11"/>
    </row>
    <row r="800" spans="3:11" s="6" customFormat="1">
      <c r="C800" s="66"/>
      <c r="D800" s="66"/>
      <c r="E800" s="71"/>
      <c r="F800" s="11"/>
      <c r="G800" s="11"/>
      <c r="H800" s="11"/>
      <c r="I800" s="11"/>
      <c r="J800" s="11"/>
      <c r="K800" s="11"/>
    </row>
    <row r="801" spans="3:11" s="6" customFormat="1">
      <c r="C801" s="66"/>
      <c r="D801" s="66"/>
      <c r="E801" s="71"/>
      <c r="F801" s="11"/>
      <c r="G801" s="11"/>
      <c r="H801" s="11"/>
      <c r="I801" s="11"/>
      <c r="J801" s="11"/>
      <c r="K801" s="11"/>
    </row>
    <row r="802" spans="3:11" s="6" customFormat="1">
      <c r="C802" s="66"/>
      <c r="D802" s="66"/>
      <c r="E802" s="71"/>
      <c r="F802" s="11"/>
      <c r="G802" s="11"/>
      <c r="H802" s="11"/>
      <c r="I802" s="11"/>
      <c r="J802" s="11"/>
      <c r="K802" s="11"/>
    </row>
    <row r="803" spans="3:11" s="6" customFormat="1">
      <c r="C803" s="66"/>
      <c r="D803" s="66"/>
      <c r="E803" s="71"/>
      <c r="F803" s="11"/>
      <c r="G803" s="11"/>
      <c r="H803" s="11"/>
      <c r="I803" s="11"/>
      <c r="J803" s="11"/>
      <c r="K803" s="11"/>
    </row>
    <row r="804" spans="3:11" s="6" customFormat="1">
      <c r="C804" s="66"/>
      <c r="D804" s="66"/>
      <c r="E804" s="71"/>
      <c r="F804" s="11"/>
      <c r="G804" s="11"/>
      <c r="H804" s="11"/>
      <c r="I804" s="11"/>
      <c r="J804" s="11"/>
      <c r="K804" s="11"/>
    </row>
    <row r="805" spans="3:11" s="6" customFormat="1">
      <c r="C805" s="66"/>
      <c r="D805" s="66"/>
      <c r="E805" s="71"/>
      <c r="F805" s="11"/>
      <c r="G805" s="11"/>
      <c r="H805" s="11"/>
      <c r="I805" s="11"/>
      <c r="J805" s="11"/>
      <c r="K805" s="11"/>
    </row>
    <row r="806" spans="3:11" s="6" customFormat="1">
      <c r="C806" s="66"/>
      <c r="D806" s="66"/>
      <c r="E806" s="71"/>
      <c r="F806" s="11"/>
      <c r="G806" s="11"/>
      <c r="H806" s="11"/>
      <c r="I806" s="11"/>
      <c r="J806" s="11"/>
      <c r="K806" s="11"/>
    </row>
    <row r="807" spans="3:11" s="6" customFormat="1">
      <c r="C807" s="66"/>
      <c r="D807" s="66"/>
      <c r="E807" s="71"/>
      <c r="F807" s="11"/>
      <c r="G807" s="11"/>
      <c r="H807" s="11"/>
      <c r="I807" s="11"/>
      <c r="J807" s="11"/>
      <c r="K807" s="11"/>
    </row>
    <row r="808" spans="3:11" s="6" customFormat="1">
      <c r="C808" s="66"/>
      <c r="D808" s="66"/>
      <c r="E808" s="71"/>
      <c r="F808" s="11"/>
      <c r="G808" s="11"/>
      <c r="H808" s="11"/>
      <c r="I808" s="11"/>
      <c r="J808" s="11"/>
      <c r="K808" s="11"/>
    </row>
    <row r="809" spans="3:11" s="6" customFormat="1">
      <c r="C809" s="66"/>
      <c r="D809" s="66"/>
      <c r="E809" s="71"/>
      <c r="F809" s="11"/>
      <c r="G809" s="11"/>
      <c r="H809" s="11"/>
      <c r="I809" s="11"/>
      <c r="J809" s="11"/>
      <c r="K809" s="11"/>
    </row>
    <row r="810" spans="3:11" s="6" customFormat="1">
      <c r="C810" s="66"/>
      <c r="D810" s="66"/>
      <c r="E810" s="71"/>
      <c r="F810" s="11"/>
      <c r="G810" s="11"/>
      <c r="H810" s="11"/>
      <c r="I810" s="11"/>
      <c r="J810" s="11"/>
      <c r="K810" s="11"/>
    </row>
    <row r="811" spans="3:11" s="6" customFormat="1">
      <c r="C811" s="66"/>
      <c r="D811" s="66"/>
      <c r="E811" s="71"/>
      <c r="F811" s="11"/>
      <c r="G811" s="11"/>
      <c r="H811" s="11"/>
      <c r="I811" s="11"/>
      <c r="J811" s="11"/>
      <c r="K811" s="11"/>
    </row>
    <row r="812" spans="3:11" s="6" customFormat="1">
      <c r="C812" s="66"/>
      <c r="D812" s="66"/>
      <c r="E812" s="71"/>
      <c r="F812" s="11"/>
      <c r="G812" s="11"/>
      <c r="H812" s="11"/>
      <c r="I812" s="11"/>
      <c r="J812" s="11"/>
      <c r="K812" s="11"/>
    </row>
    <row r="813" spans="3:11" s="6" customFormat="1">
      <c r="C813" s="66"/>
      <c r="D813" s="66"/>
      <c r="E813" s="71"/>
      <c r="F813" s="11"/>
      <c r="G813" s="11"/>
      <c r="H813" s="11"/>
      <c r="I813" s="11"/>
      <c r="J813" s="11"/>
      <c r="K813" s="11"/>
    </row>
    <row r="814" spans="3:11" s="6" customFormat="1">
      <c r="C814" s="66"/>
      <c r="D814" s="66"/>
      <c r="E814" s="71"/>
      <c r="F814" s="11"/>
      <c r="G814" s="11"/>
      <c r="H814" s="11"/>
      <c r="I814" s="11"/>
      <c r="J814" s="11"/>
      <c r="K814" s="11"/>
    </row>
    <row r="815" spans="3:11" s="6" customFormat="1">
      <c r="C815" s="66"/>
      <c r="D815" s="66"/>
      <c r="E815" s="71"/>
      <c r="F815" s="11"/>
      <c r="G815" s="11"/>
      <c r="H815" s="11"/>
      <c r="I815" s="11"/>
      <c r="J815" s="11"/>
      <c r="K815" s="11"/>
    </row>
    <row r="816" spans="3:11" s="6" customFormat="1">
      <c r="C816" s="66"/>
      <c r="D816" s="66"/>
      <c r="E816" s="71"/>
      <c r="F816" s="11"/>
      <c r="G816" s="11"/>
      <c r="H816" s="11"/>
      <c r="I816" s="11"/>
      <c r="J816" s="11"/>
      <c r="K816" s="11"/>
    </row>
    <row r="817" spans="3:11" s="6" customFormat="1">
      <c r="C817" s="66"/>
      <c r="D817" s="66"/>
      <c r="E817" s="71"/>
      <c r="F817" s="11"/>
      <c r="G817" s="11"/>
      <c r="H817" s="11"/>
      <c r="I817" s="11"/>
      <c r="J817" s="11"/>
      <c r="K817" s="11"/>
    </row>
    <row r="818" spans="3:11" s="6" customFormat="1">
      <c r="C818" s="66"/>
      <c r="D818" s="66"/>
      <c r="E818" s="71"/>
      <c r="F818" s="11"/>
      <c r="G818" s="11"/>
      <c r="H818" s="11"/>
      <c r="I818" s="11"/>
      <c r="J818" s="11"/>
      <c r="K818" s="11"/>
    </row>
    <row r="819" spans="3:11" s="6" customFormat="1">
      <c r="C819" s="66"/>
      <c r="D819" s="66"/>
      <c r="E819" s="71"/>
      <c r="F819" s="11"/>
      <c r="G819" s="11"/>
      <c r="H819" s="11"/>
      <c r="I819" s="11"/>
      <c r="J819" s="11"/>
      <c r="K819" s="11"/>
    </row>
    <row r="820" spans="3:11" s="6" customFormat="1">
      <c r="C820" s="66"/>
      <c r="D820" s="66"/>
      <c r="E820" s="71"/>
      <c r="F820" s="11"/>
      <c r="G820" s="11"/>
      <c r="H820" s="11"/>
      <c r="I820" s="11"/>
      <c r="J820" s="11"/>
      <c r="K820" s="11"/>
    </row>
    <row r="821" spans="3:11" s="6" customFormat="1">
      <c r="C821" s="66"/>
      <c r="D821" s="66"/>
      <c r="E821" s="71"/>
      <c r="F821" s="11"/>
      <c r="G821" s="11"/>
      <c r="H821" s="11"/>
      <c r="I821" s="11"/>
      <c r="J821" s="11"/>
      <c r="K821" s="11"/>
    </row>
    <row r="822" spans="3:11" s="6" customFormat="1">
      <c r="C822" s="66"/>
      <c r="D822" s="66"/>
      <c r="E822" s="71"/>
      <c r="F822" s="11"/>
      <c r="G822" s="11"/>
      <c r="H822" s="11"/>
      <c r="I822" s="11"/>
      <c r="J822" s="11"/>
      <c r="K822" s="11"/>
    </row>
    <row r="823" spans="3:11" s="6" customFormat="1">
      <c r="C823" s="66"/>
      <c r="D823" s="66"/>
      <c r="E823" s="71"/>
      <c r="F823" s="11"/>
      <c r="G823" s="11"/>
      <c r="H823" s="11"/>
      <c r="I823" s="11"/>
      <c r="J823" s="11"/>
      <c r="K823" s="11"/>
    </row>
    <row r="824" spans="3:11" s="6" customFormat="1">
      <c r="C824" s="66"/>
      <c r="D824" s="66"/>
      <c r="E824" s="71"/>
      <c r="F824" s="11"/>
      <c r="G824" s="11"/>
      <c r="H824" s="11"/>
      <c r="I824" s="11"/>
      <c r="J824" s="11"/>
      <c r="K824" s="11"/>
    </row>
    <row r="825" spans="3:11" s="6" customFormat="1">
      <c r="C825" s="66"/>
      <c r="D825" s="66"/>
      <c r="E825" s="71"/>
      <c r="F825" s="11"/>
      <c r="G825" s="11"/>
      <c r="H825" s="11"/>
      <c r="I825" s="11"/>
      <c r="J825" s="11"/>
      <c r="K825" s="11"/>
    </row>
    <row r="826" spans="3:11" s="6" customFormat="1">
      <c r="C826" s="66"/>
      <c r="D826" s="66"/>
      <c r="E826" s="71"/>
      <c r="F826" s="11"/>
      <c r="G826" s="11"/>
      <c r="H826" s="11"/>
      <c r="I826" s="11"/>
      <c r="J826" s="11"/>
      <c r="K826" s="11"/>
    </row>
    <row r="827" spans="3:11" s="6" customFormat="1">
      <c r="C827" s="66"/>
      <c r="D827" s="66"/>
      <c r="E827" s="71"/>
      <c r="F827" s="11"/>
      <c r="G827" s="11"/>
      <c r="H827" s="11"/>
      <c r="I827" s="11"/>
      <c r="J827" s="11"/>
      <c r="K827" s="11"/>
    </row>
    <row r="828" spans="3:11" s="6" customFormat="1">
      <c r="C828" s="66"/>
      <c r="D828" s="66"/>
      <c r="E828" s="71"/>
      <c r="F828" s="11"/>
      <c r="G828" s="11"/>
      <c r="H828" s="11"/>
      <c r="I828" s="11"/>
      <c r="J828" s="11"/>
      <c r="K828" s="11"/>
    </row>
    <row r="829" spans="3:11" s="6" customFormat="1">
      <c r="C829" s="66"/>
      <c r="D829" s="66"/>
      <c r="E829" s="71"/>
      <c r="F829" s="11"/>
      <c r="G829" s="11"/>
      <c r="H829" s="11"/>
      <c r="I829" s="11"/>
      <c r="J829" s="11"/>
      <c r="K829" s="11"/>
    </row>
    <row r="830" spans="3:11" s="6" customFormat="1">
      <c r="C830" s="66"/>
      <c r="D830" s="66"/>
      <c r="E830" s="71"/>
      <c r="F830" s="11"/>
      <c r="G830" s="11"/>
      <c r="H830" s="11"/>
      <c r="I830" s="11"/>
      <c r="J830" s="11"/>
      <c r="K830" s="11"/>
    </row>
    <row r="831" spans="3:11" s="6" customFormat="1">
      <c r="C831" s="66"/>
      <c r="D831" s="66"/>
      <c r="E831" s="71"/>
      <c r="F831" s="11"/>
      <c r="G831" s="11"/>
      <c r="H831" s="11"/>
      <c r="I831" s="11"/>
      <c r="J831" s="11"/>
      <c r="K831" s="11"/>
    </row>
    <row r="832" spans="3:11" s="6" customFormat="1">
      <c r="C832" s="66"/>
      <c r="D832" s="66"/>
      <c r="E832" s="71"/>
      <c r="F832" s="11"/>
      <c r="G832" s="11"/>
      <c r="H832" s="11"/>
      <c r="I832" s="11"/>
      <c r="J832" s="11"/>
      <c r="K832" s="11"/>
    </row>
    <row r="833" spans="3:11" s="6" customFormat="1">
      <c r="C833" s="66"/>
      <c r="D833" s="66"/>
      <c r="E833" s="71"/>
      <c r="F833" s="11"/>
      <c r="G833" s="11"/>
      <c r="H833" s="11"/>
      <c r="I833" s="11"/>
      <c r="J833" s="11"/>
      <c r="K833" s="11"/>
    </row>
    <row r="834" spans="3:11" s="6" customFormat="1">
      <c r="C834" s="66"/>
      <c r="D834" s="66"/>
      <c r="E834" s="71"/>
      <c r="F834" s="11"/>
      <c r="G834" s="11"/>
      <c r="H834" s="11"/>
      <c r="I834" s="11"/>
      <c r="J834" s="11"/>
      <c r="K834" s="11"/>
    </row>
    <row r="835" spans="3:11" s="6" customFormat="1">
      <c r="C835" s="66"/>
      <c r="D835" s="66"/>
      <c r="E835" s="71"/>
      <c r="F835" s="11"/>
      <c r="G835" s="11"/>
      <c r="H835" s="11"/>
      <c r="I835" s="11"/>
      <c r="J835" s="11"/>
      <c r="K835" s="11"/>
    </row>
    <row r="836" spans="3:11" s="6" customFormat="1">
      <c r="C836" s="66"/>
      <c r="D836" s="66"/>
      <c r="E836" s="71"/>
      <c r="F836" s="11"/>
      <c r="G836" s="11"/>
      <c r="H836" s="11"/>
      <c r="I836" s="11"/>
      <c r="J836" s="11"/>
      <c r="K836" s="11"/>
    </row>
    <row r="837" spans="3:11" s="6" customFormat="1">
      <c r="C837" s="66"/>
      <c r="D837" s="66"/>
      <c r="E837" s="71"/>
      <c r="F837" s="11"/>
      <c r="G837" s="11"/>
      <c r="H837" s="11"/>
      <c r="I837" s="11"/>
      <c r="J837" s="11"/>
      <c r="K837" s="11"/>
    </row>
    <row r="838" spans="3:11" s="6" customFormat="1">
      <c r="C838" s="66"/>
      <c r="D838" s="66"/>
      <c r="E838" s="71"/>
      <c r="F838" s="11"/>
      <c r="G838" s="11"/>
      <c r="H838" s="11"/>
      <c r="I838" s="11"/>
      <c r="J838" s="11"/>
      <c r="K838" s="11"/>
    </row>
    <row r="839" spans="3:11" s="6" customFormat="1">
      <c r="C839" s="66"/>
      <c r="D839" s="66"/>
      <c r="E839" s="71"/>
      <c r="F839" s="11"/>
      <c r="G839" s="11"/>
      <c r="H839" s="11"/>
      <c r="I839" s="11"/>
      <c r="J839" s="11"/>
      <c r="K839" s="11"/>
    </row>
    <row r="840" spans="3:11" s="6" customFormat="1">
      <c r="C840" s="66"/>
      <c r="D840" s="66"/>
      <c r="E840" s="71"/>
      <c r="F840" s="11"/>
      <c r="G840" s="11"/>
      <c r="H840" s="11"/>
      <c r="I840" s="11"/>
      <c r="J840" s="11"/>
      <c r="K840" s="11"/>
    </row>
    <row r="841" spans="3:11" s="6" customFormat="1">
      <c r="C841" s="66"/>
      <c r="D841" s="66"/>
      <c r="E841" s="71"/>
      <c r="F841" s="11"/>
      <c r="G841" s="11"/>
      <c r="H841" s="11"/>
      <c r="I841" s="11"/>
      <c r="J841" s="11"/>
      <c r="K841" s="11"/>
    </row>
    <row r="842" spans="3:11" s="6" customFormat="1">
      <c r="C842" s="66"/>
      <c r="D842" s="66"/>
      <c r="E842" s="71"/>
      <c r="F842" s="11"/>
      <c r="G842" s="11"/>
      <c r="H842" s="11"/>
      <c r="I842" s="11"/>
      <c r="J842" s="11"/>
      <c r="K842" s="11"/>
    </row>
    <row r="843" spans="3:11" s="6" customFormat="1">
      <c r="C843" s="66"/>
      <c r="D843" s="66"/>
      <c r="E843" s="71"/>
      <c r="F843" s="11"/>
      <c r="G843" s="11"/>
      <c r="H843" s="11"/>
      <c r="I843" s="11"/>
      <c r="J843" s="11"/>
      <c r="K843" s="11"/>
    </row>
    <row r="844" spans="3:11" s="6" customFormat="1">
      <c r="C844" s="66"/>
      <c r="D844" s="66"/>
      <c r="E844" s="71"/>
      <c r="F844" s="11"/>
      <c r="G844" s="11"/>
      <c r="H844" s="11"/>
      <c r="I844" s="11"/>
      <c r="J844" s="11"/>
      <c r="K844" s="11"/>
    </row>
    <row r="845" spans="3:11" s="6" customFormat="1">
      <c r="C845" s="66"/>
      <c r="D845" s="66"/>
      <c r="E845" s="71"/>
      <c r="F845" s="11"/>
      <c r="G845" s="11"/>
      <c r="H845" s="11"/>
      <c r="I845" s="11"/>
      <c r="J845" s="11"/>
      <c r="K845" s="11"/>
    </row>
    <row r="846" spans="3:11" s="6" customFormat="1">
      <c r="C846" s="66"/>
      <c r="D846" s="66"/>
      <c r="E846" s="71"/>
      <c r="F846" s="11"/>
      <c r="G846" s="11"/>
      <c r="H846" s="11"/>
      <c r="I846" s="11"/>
      <c r="J846" s="11"/>
      <c r="K846" s="11"/>
    </row>
    <row r="847" spans="3:11" s="6" customFormat="1">
      <c r="C847" s="66"/>
      <c r="D847" s="66"/>
      <c r="E847" s="71"/>
      <c r="F847" s="11"/>
      <c r="G847" s="11"/>
      <c r="H847" s="11"/>
      <c r="I847" s="11"/>
      <c r="J847" s="11"/>
      <c r="K847" s="11"/>
    </row>
    <row r="848" spans="3:11" s="6" customFormat="1">
      <c r="C848" s="66"/>
      <c r="D848" s="66"/>
      <c r="E848" s="71"/>
      <c r="F848" s="11"/>
      <c r="G848" s="11"/>
      <c r="H848" s="11"/>
      <c r="I848" s="11"/>
      <c r="J848" s="11"/>
      <c r="K848" s="11"/>
    </row>
    <row r="849" spans="3:11" s="6" customFormat="1">
      <c r="C849" s="66"/>
      <c r="D849" s="66"/>
      <c r="E849" s="71"/>
      <c r="F849" s="11"/>
      <c r="G849" s="11"/>
      <c r="H849" s="11"/>
      <c r="I849" s="11"/>
      <c r="J849" s="11"/>
      <c r="K849" s="11"/>
    </row>
    <row r="850" spans="3:11" s="6" customFormat="1">
      <c r="C850" s="66"/>
      <c r="D850" s="66"/>
      <c r="E850" s="71"/>
      <c r="F850" s="11"/>
      <c r="G850" s="11"/>
      <c r="H850" s="11"/>
      <c r="I850" s="11"/>
      <c r="J850" s="11"/>
      <c r="K850" s="11"/>
    </row>
    <row r="851" spans="3:11" s="6" customFormat="1">
      <c r="C851" s="66"/>
      <c r="D851" s="66"/>
      <c r="E851" s="71"/>
      <c r="F851" s="11"/>
      <c r="G851" s="11"/>
      <c r="H851" s="11"/>
      <c r="I851" s="11"/>
      <c r="J851" s="11"/>
      <c r="K851" s="11"/>
    </row>
    <row r="852" spans="3:11" s="6" customFormat="1">
      <c r="C852" s="66"/>
      <c r="D852" s="66"/>
      <c r="E852" s="71"/>
      <c r="F852" s="11"/>
      <c r="G852" s="11"/>
      <c r="H852" s="11"/>
      <c r="I852" s="11"/>
      <c r="J852" s="11"/>
      <c r="K852" s="11"/>
    </row>
    <row r="853" spans="3:11" s="6" customFormat="1">
      <c r="C853" s="66"/>
      <c r="D853" s="66"/>
      <c r="E853" s="71"/>
      <c r="F853" s="11"/>
      <c r="G853" s="11"/>
      <c r="H853" s="11"/>
      <c r="I853" s="11"/>
      <c r="J853" s="11"/>
      <c r="K853" s="11"/>
    </row>
    <row r="854" spans="3:11" s="6" customFormat="1">
      <c r="C854" s="66"/>
      <c r="D854" s="66"/>
      <c r="E854" s="71"/>
      <c r="F854" s="11"/>
      <c r="G854" s="11"/>
      <c r="H854" s="11"/>
      <c r="I854" s="11"/>
      <c r="J854" s="11"/>
      <c r="K854" s="11"/>
    </row>
    <row r="855" spans="3:11" s="6" customFormat="1">
      <c r="C855" s="66"/>
      <c r="D855" s="66"/>
      <c r="E855" s="71"/>
      <c r="F855" s="11"/>
      <c r="G855" s="11"/>
      <c r="H855" s="11"/>
      <c r="I855" s="11"/>
      <c r="J855" s="11"/>
      <c r="K855" s="11"/>
    </row>
    <row r="856" spans="3:11" s="6" customFormat="1">
      <c r="C856" s="66"/>
      <c r="D856" s="66"/>
      <c r="E856" s="71"/>
      <c r="F856" s="11"/>
      <c r="G856" s="11"/>
      <c r="H856" s="11"/>
      <c r="I856" s="11"/>
      <c r="J856" s="11"/>
      <c r="K856" s="11"/>
    </row>
    <row r="857" spans="3:11" s="6" customFormat="1">
      <c r="C857" s="66"/>
      <c r="D857" s="66"/>
      <c r="E857" s="71"/>
      <c r="F857" s="11"/>
      <c r="G857" s="11"/>
      <c r="H857" s="11"/>
      <c r="I857" s="11"/>
      <c r="J857" s="11"/>
      <c r="K857" s="11"/>
    </row>
    <row r="858" spans="3:11" s="6" customFormat="1">
      <c r="C858" s="66"/>
      <c r="D858" s="66"/>
      <c r="E858" s="71"/>
      <c r="F858" s="11"/>
      <c r="G858" s="11"/>
      <c r="H858" s="11"/>
      <c r="I858" s="11"/>
      <c r="J858" s="11"/>
      <c r="K858" s="11"/>
    </row>
    <row r="859" spans="3:11" s="6" customFormat="1">
      <c r="C859" s="66"/>
      <c r="D859" s="66"/>
      <c r="E859" s="71"/>
      <c r="F859" s="11"/>
      <c r="G859" s="11"/>
      <c r="H859" s="11"/>
      <c r="I859" s="11"/>
      <c r="J859" s="11"/>
      <c r="K859" s="11"/>
    </row>
    <row r="860" spans="3:11" s="6" customFormat="1">
      <c r="C860" s="66"/>
      <c r="D860" s="66"/>
      <c r="E860" s="71"/>
      <c r="F860" s="11"/>
      <c r="G860" s="11"/>
      <c r="H860" s="11"/>
      <c r="I860" s="11"/>
      <c r="J860" s="11"/>
      <c r="K860" s="11"/>
    </row>
    <row r="861" spans="3:11" s="6" customFormat="1">
      <c r="C861" s="66"/>
      <c r="D861" s="66"/>
      <c r="E861" s="71"/>
      <c r="F861" s="11"/>
      <c r="G861" s="11"/>
      <c r="H861" s="11"/>
      <c r="I861" s="11"/>
      <c r="J861" s="11"/>
      <c r="K861" s="11"/>
    </row>
    <row r="862" spans="3:11" s="6" customFormat="1">
      <c r="C862" s="66"/>
      <c r="D862" s="66"/>
      <c r="E862" s="71"/>
      <c r="F862" s="11"/>
      <c r="G862" s="11"/>
      <c r="H862" s="11"/>
      <c r="I862" s="11"/>
      <c r="J862" s="11"/>
      <c r="K862" s="11"/>
    </row>
    <row r="863" spans="3:11" s="6" customFormat="1">
      <c r="C863" s="66"/>
      <c r="D863" s="66"/>
      <c r="E863" s="71"/>
      <c r="F863" s="11"/>
      <c r="G863" s="11"/>
      <c r="H863" s="11"/>
      <c r="I863" s="11"/>
      <c r="J863" s="11"/>
      <c r="K863" s="11"/>
    </row>
    <row r="864" spans="3:11" s="6" customFormat="1">
      <c r="C864" s="66"/>
      <c r="D864" s="66"/>
      <c r="E864" s="71"/>
      <c r="F864" s="11"/>
      <c r="G864" s="11"/>
      <c r="H864" s="11"/>
      <c r="I864" s="11"/>
      <c r="J864" s="11"/>
      <c r="K864" s="11"/>
    </row>
    <row r="865" spans="3:11" s="6" customFormat="1">
      <c r="C865" s="66"/>
      <c r="D865" s="66"/>
      <c r="E865" s="71"/>
      <c r="F865" s="11"/>
      <c r="G865" s="11"/>
      <c r="H865" s="11"/>
      <c r="I865" s="11"/>
      <c r="J865" s="11"/>
      <c r="K865" s="11"/>
    </row>
    <row r="866" spans="3:11" s="6" customFormat="1">
      <c r="C866" s="66"/>
      <c r="D866" s="66"/>
      <c r="E866" s="71"/>
      <c r="F866" s="11"/>
      <c r="G866" s="11"/>
      <c r="H866" s="11"/>
      <c r="I866" s="11"/>
      <c r="J866" s="11"/>
      <c r="K866" s="11"/>
    </row>
    <row r="867" spans="3:11" s="6" customFormat="1">
      <c r="C867" s="66"/>
      <c r="D867" s="66"/>
      <c r="E867" s="71"/>
      <c r="F867" s="11"/>
      <c r="G867" s="11"/>
      <c r="H867" s="11"/>
      <c r="I867" s="11"/>
      <c r="J867" s="11"/>
      <c r="K867" s="11"/>
    </row>
    <row r="868" spans="3:11" s="6" customFormat="1">
      <c r="C868" s="66"/>
      <c r="D868" s="66"/>
      <c r="E868" s="71"/>
      <c r="F868" s="11"/>
      <c r="G868" s="11"/>
      <c r="H868" s="11"/>
      <c r="I868" s="11"/>
      <c r="J868" s="11"/>
      <c r="K868" s="11"/>
    </row>
    <row r="869" spans="3:11" s="6" customFormat="1">
      <c r="C869" s="66"/>
      <c r="D869" s="66"/>
      <c r="E869" s="71"/>
      <c r="F869" s="11"/>
      <c r="G869" s="11"/>
      <c r="H869" s="11"/>
      <c r="I869" s="11"/>
      <c r="J869" s="11"/>
      <c r="K869" s="11"/>
    </row>
    <row r="870" spans="3:11" s="6" customFormat="1">
      <c r="C870" s="66"/>
      <c r="D870" s="66"/>
      <c r="E870" s="71"/>
      <c r="F870" s="11"/>
      <c r="G870" s="11"/>
      <c r="H870" s="11"/>
      <c r="I870" s="11"/>
      <c r="J870" s="11"/>
      <c r="K870" s="11"/>
    </row>
    <row r="871" spans="3:11" s="6" customFormat="1">
      <c r="C871" s="66"/>
      <c r="D871" s="66"/>
      <c r="E871" s="71"/>
      <c r="F871" s="11"/>
      <c r="G871" s="11"/>
      <c r="H871" s="11"/>
      <c r="I871" s="11"/>
      <c r="J871" s="11"/>
      <c r="K871" s="11"/>
    </row>
    <row r="872" spans="3:11" s="6" customFormat="1">
      <c r="C872" s="66"/>
      <c r="D872" s="66"/>
      <c r="E872" s="71"/>
      <c r="F872" s="11"/>
      <c r="G872" s="11"/>
      <c r="H872" s="11"/>
      <c r="I872" s="11"/>
      <c r="J872" s="11"/>
      <c r="K872" s="11"/>
    </row>
    <row r="873" spans="3:11" s="6" customFormat="1">
      <c r="C873" s="66"/>
      <c r="D873" s="66"/>
      <c r="E873" s="71"/>
      <c r="F873" s="11"/>
      <c r="G873" s="11"/>
      <c r="H873" s="11"/>
      <c r="I873" s="11"/>
      <c r="J873" s="11"/>
      <c r="K873" s="11"/>
    </row>
    <row r="874" spans="3:11" s="6" customFormat="1">
      <c r="C874" s="66"/>
      <c r="D874" s="66"/>
      <c r="E874" s="71"/>
      <c r="F874" s="11"/>
      <c r="G874" s="11"/>
      <c r="H874" s="11"/>
      <c r="I874" s="11"/>
      <c r="J874" s="11"/>
      <c r="K874" s="11"/>
    </row>
    <row r="875" spans="3:11" s="6" customFormat="1">
      <c r="C875" s="66"/>
      <c r="D875" s="66"/>
      <c r="E875" s="71"/>
      <c r="F875" s="11"/>
      <c r="G875" s="11"/>
      <c r="H875" s="11"/>
      <c r="I875" s="11"/>
      <c r="J875" s="11"/>
      <c r="K875" s="11"/>
    </row>
    <row r="876" spans="3:11" s="6" customFormat="1">
      <c r="C876" s="66"/>
      <c r="D876" s="66"/>
      <c r="E876" s="71"/>
      <c r="F876" s="11"/>
      <c r="G876" s="11"/>
      <c r="H876" s="11"/>
      <c r="I876" s="11"/>
      <c r="J876" s="11"/>
      <c r="K876" s="11"/>
    </row>
    <row r="877" spans="3:11" s="6" customFormat="1">
      <c r="C877" s="66"/>
      <c r="D877" s="66"/>
      <c r="E877" s="71"/>
      <c r="F877" s="11"/>
      <c r="G877" s="11"/>
      <c r="H877" s="11"/>
      <c r="I877" s="11"/>
      <c r="J877" s="11"/>
      <c r="K877" s="11"/>
    </row>
    <row r="878" spans="3:11" s="6" customFormat="1">
      <c r="C878" s="66"/>
      <c r="D878" s="66"/>
      <c r="E878" s="71"/>
      <c r="F878" s="11"/>
      <c r="G878" s="11"/>
      <c r="H878" s="11"/>
      <c r="I878" s="11"/>
      <c r="J878" s="11"/>
      <c r="K878" s="11"/>
    </row>
    <row r="879" spans="3:11" s="6" customFormat="1">
      <c r="C879" s="66"/>
      <c r="D879" s="66"/>
      <c r="E879" s="71"/>
      <c r="F879" s="11"/>
      <c r="G879" s="11"/>
      <c r="H879" s="11"/>
      <c r="I879" s="11"/>
      <c r="J879" s="11"/>
      <c r="K879" s="11"/>
    </row>
    <row r="880" spans="3:11" s="6" customFormat="1">
      <c r="C880" s="66"/>
      <c r="D880" s="66"/>
      <c r="E880" s="71"/>
      <c r="F880" s="11"/>
      <c r="G880" s="11"/>
      <c r="H880" s="11"/>
      <c r="I880" s="11"/>
      <c r="J880" s="11"/>
      <c r="K880" s="11"/>
    </row>
    <row r="881" spans="3:11" s="6" customFormat="1">
      <c r="C881" s="66"/>
      <c r="D881" s="66"/>
      <c r="E881" s="71"/>
      <c r="F881" s="11"/>
      <c r="G881" s="11"/>
      <c r="H881" s="11"/>
      <c r="I881" s="11"/>
      <c r="J881" s="11"/>
      <c r="K881" s="11"/>
    </row>
    <row r="882" spans="3:11" s="6" customFormat="1">
      <c r="C882" s="66"/>
      <c r="D882" s="66"/>
      <c r="E882" s="71"/>
      <c r="F882" s="11"/>
      <c r="G882" s="11"/>
      <c r="H882" s="11"/>
      <c r="I882" s="11"/>
      <c r="J882" s="11"/>
      <c r="K882" s="11"/>
    </row>
    <row r="883" spans="3:11" s="6" customFormat="1">
      <c r="C883" s="66"/>
      <c r="D883" s="66"/>
      <c r="E883" s="71"/>
      <c r="F883" s="11"/>
      <c r="G883" s="11"/>
      <c r="H883" s="11"/>
      <c r="I883" s="11"/>
      <c r="J883" s="11"/>
      <c r="K883" s="11"/>
    </row>
    <row r="884" spans="3:11" s="6" customFormat="1">
      <c r="C884" s="66"/>
      <c r="D884" s="66"/>
      <c r="E884" s="71"/>
      <c r="F884" s="11"/>
      <c r="G884" s="11"/>
      <c r="H884" s="11"/>
      <c r="I884" s="11"/>
      <c r="J884" s="11"/>
      <c r="K884" s="11"/>
    </row>
    <row r="885" spans="3:11" s="6" customFormat="1">
      <c r="C885" s="66"/>
      <c r="D885" s="66"/>
      <c r="E885" s="71"/>
      <c r="F885" s="11"/>
      <c r="G885" s="11"/>
      <c r="H885" s="11"/>
      <c r="I885" s="11"/>
      <c r="J885" s="11"/>
      <c r="K885" s="11"/>
    </row>
    <row r="886" spans="3:11" s="6" customFormat="1">
      <c r="C886" s="66"/>
      <c r="D886" s="66"/>
      <c r="E886" s="71"/>
      <c r="F886" s="11"/>
      <c r="G886" s="11"/>
      <c r="H886" s="11"/>
      <c r="I886" s="11"/>
      <c r="J886" s="11"/>
      <c r="K886" s="11"/>
    </row>
    <row r="887" spans="3:11" s="6" customFormat="1">
      <c r="C887" s="66"/>
      <c r="D887" s="66"/>
      <c r="E887" s="71"/>
      <c r="F887" s="11"/>
      <c r="G887" s="11"/>
      <c r="H887" s="11"/>
      <c r="I887" s="11"/>
      <c r="J887" s="11"/>
      <c r="K887" s="11"/>
    </row>
    <row r="888" spans="3:11" s="6" customFormat="1">
      <c r="C888" s="66"/>
      <c r="D888" s="66"/>
      <c r="E888" s="71"/>
      <c r="F888" s="11"/>
      <c r="G888" s="11"/>
      <c r="H888" s="11"/>
      <c r="I888" s="11"/>
      <c r="J888" s="11"/>
      <c r="K888" s="11"/>
    </row>
    <row r="889" spans="3:11" s="6" customFormat="1">
      <c r="C889" s="66"/>
      <c r="D889" s="66"/>
      <c r="E889" s="71"/>
      <c r="F889" s="11"/>
      <c r="G889" s="11"/>
      <c r="H889" s="11"/>
      <c r="I889" s="11"/>
      <c r="J889" s="11"/>
      <c r="K889" s="11"/>
    </row>
    <row r="890" spans="3:11" s="6" customFormat="1">
      <c r="C890" s="66"/>
      <c r="D890" s="66"/>
      <c r="E890" s="71"/>
      <c r="F890" s="11"/>
      <c r="G890" s="11"/>
      <c r="H890" s="11"/>
      <c r="I890" s="11"/>
      <c r="J890" s="11"/>
      <c r="K890" s="11"/>
    </row>
    <row r="891" spans="3:11" s="6" customFormat="1">
      <c r="C891" s="66"/>
      <c r="D891" s="66"/>
      <c r="E891" s="71"/>
      <c r="F891" s="11"/>
      <c r="G891" s="11"/>
      <c r="H891" s="11"/>
      <c r="I891" s="11"/>
      <c r="J891" s="11"/>
      <c r="K891" s="11"/>
    </row>
    <row r="892" spans="3:11" s="6" customFormat="1">
      <c r="C892" s="66"/>
      <c r="D892" s="66"/>
      <c r="E892" s="71"/>
      <c r="F892" s="11"/>
      <c r="G892" s="11"/>
      <c r="H892" s="11"/>
      <c r="I892" s="11"/>
      <c r="J892" s="11"/>
      <c r="K892" s="11"/>
    </row>
    <row r="893" spans="3:11" s="6" customFormat="1">
      <c r="C893" s="66"/>
      <c r="D893" s="66"/>
      <c r="E893" s="71"/>
      <c r="F893" s="11"/>
      <c r="G893" s="11"/>
      <c r="H893" s="11"/>
      <c r="I893" s="11"/>
      <c r="J893" s="11"/>
      <c r="K893" s="11"/>
    </row>
    <row r="894" spans="3:11" s="6" customFormat="1">
      <c r="C894" s="66"/>
      <c r="D894" s="66"/>
      <c r="E894" s="71"/>
      <c r="F894" s="11"/>
      <c r="G894" s="11"/>
      <c r="H894" s="11"/>
      <c r="I894" s="11"/>
      <c r="J894" s="11"/>
      <c r="K894" s="11"/>
    </row>
    <row r="895" spans="3:11" s="6" customFormat="1">
      <c r="C895" s="66"/>
      <c r="D895" s="66"/>
      <c r="E895" s="71"/>
      <c r="F895" s="11"/>
      <c r="G895" s="11"/>
      <c r="H895" s="11"/>
      <c r="I895" s="11"/>
      <c r="J895" s="11"/>
      <c r="K895" s="11"/>
    </row>
    <row r="896" spans="3:11" s="6" customFormat="1">
      <c r="C896" s="66"/>
      <c r="D896" s="66"/>
      <c r="E896" s="71"/>
      <c r="F896" s="11"/>
      <c r="G896" s="11"/>
      <c r="H896" s="11"/>
      <c r="I896" s="11"/>
      <c r="J896" s="11"/>
      <c r="K896" s="11"/>
    </row>
    <row r="897" spans="3:11" s="6" customFormat="1">
      <c r="C897" s="66"/>
      <c r="D897" s="66"/>
      <c r="E897" s="71"/>
      <c r="F897" s="11"/>
      <c r="G897" s="11"/>
      <c r="H897" s="11"/>
      <c r="I897" s="11"/>
      <c r="J897" s="11"/>
      <c r="K897" s="11"/>
    </row>
    <row r="898" spans="3:11" s="6" customFormat="1">
      <c r="C898" s="66"/>
      <c r="D898" s="66"/>
      <c r="E898" s="71"/>
      <c r="F898" s="11"/>
      <c r="G898" s="11"/>
      <c r="H898" s="11"/>
      <c r="I898" s="11"/>
      <c r="J898" s="11"/>
      <c r="K898" s="11"/>
    </row>
    <row r="899" spans="3:11" s="6" customFormat="1">
      <c r="C899" s="66"/>
      <c r="D899" s="66"/>
      <c r="E899" s="71"/>
      <c r="F899" s="11"/>
      <c r="G899" s="11"/>
      <c r="H899" s="11"/>
      <c r="I899" s="11"/>
      <c r="J899" s="11"/>
      <c r="K899" s="11"/>
    </row>
    <row r="900" spans="3:11" s="6" customFormat="1">
      <c r="C900" s="66"/>
      <c r="D900" s="66"/>
      <c r="E900" s="71"/>
      <c r="F900" s="11"/>
      <c r="G900" s="11"/>
      <c r="H900" s="11"/>
      <c r="I900" s="11"/>
      <c r="J900" s="11"/>
      <c r="K900" s="11"/>
    </row>
    <row r="901" spans="3:11" s="6" customFormat="1">
      <c r="C901" s="66"/>
      <c r="D901" s="66"/>
      <c r="E901" s="71"/>
      <c r="F901" s="11"/>
      <c r="G901" s="11"/>
      <c r="H901" s="11"/>
      <c r="I901" s="11"/>
      <c r="J901" s="11"/>
      <c r="K901" s="11"/>
    </row>
    <row r="902" spans="3:11" s="6" customFormat="1">
      <c r="C902" s="66"/>
      <c r="D902" s="66"/>
      <c r="E902" s="71"/>
      <c r="F902" s="11"/>
      <c r="G902" s="11"/>
      <c r="H902" s="11"/>
      <c r="I902" s="11"/>
      <c r="J902" s="11"/>
      <c r="K902" s="11"/>
    </row>
    <row r="903" spans="3:11" s="6" customFormat="1">
      <c r="C903" s="66"/>
      <c r="D903" s="66"/>
      <c r="E903" s="71"/>
      <c r="F903" s="11"/>
      <c r="G903" s="11"/>
      <c r="H903" s="11"/>
      <c r="I903" s="11"/>
      <c r="J903" s="11"/>
      <c r="K903" s="11"/>
    </row>
    <row r="904" spans="3:11" s="6" customFormat="1">
      <c r="C904" s="66"/>
      <c r="D904" s="66"/>
      <c r="E904" s="71"/>
      <c r="F904" s="11"/>
      <c r="G904" s="11"/>
      <c r="H904" s="11"/>
      <c r="I904" s="11"/>
      <c r="J904" s="11"/>
      <c r="K904" s="11"/>
    </row>
    <row r="905" spans="3:11" s="6" customFormat="1">
      <c r="C905" s="66"/>
      <c r="D905" s="66"/>
      <c r="E905" s="71"/>
      <c r="F905" s="11"/>
      <c r="G905" s="11"/>
      <c r="H905" s="11"/>
      <c r="I905" s="11"/>
      <c r="J905" s="11"/>
      <c r="K905" s="11"/>
    </row>
    <row r="906" spans="3:11" s="6" customFormat="1">
      <c r="C906" s="66"/>
      <c r="D906" s="66"/>
      <c r="E906" s="71"/>
      <c r="F906" s="11"/>
      <c r="G906" s="11"/>
      <c r="H906" s="11"/>
      <c r="I906" s="11"/>
      <c r="J906" s="11"/>
      <c r="K906" s="11"/>
    </row>
    <row r="907" spans="3:11" s="6" customFormat="1">
      <c r="C907" s="66"/>
      <c r="D907" s="66"/>
      <c r="E907" s="71"/>
      <c r="F907" s="11"/>
      <c r="G907" s="11"/>
      <c r="H907" s="11"/>
      <c r="I907" s="11"/>
      <c r="J907" s="11"/>
      <c r="K907" s="11"/>
    </row>
    <row r="908" spans="3:11" s="6" customFormat="1">
      <c r="C908" s="66"/>
      <c r="D908" s="66"/>
      <c r="E908" s="71"/>
      <c r="F908" s="11"/>
      <c r="G908" s="11"/>
      <c r="H908" s="11"/>
      <c r="I908" s="11"/>
      <c r="J908" s="11"/>
      <c r="K908" s="11"/>
    </row>
    <row r="909" spans="3:11" s="6" customFormat="1">
      <c r="C909" s="66"/>
      <c r="D909" s="66"/>
      <c r="E909" s="71"/>
      <c r="F909" s="11"/>
      <c r="G909" s="11"/>
      <c r="H909" s="11"/>
      <c r="I909" s="11"/>
      <c r="J909" s="11"/>
      <c r="K909" s="11"/>
    </row>
    <row r="910" spans="3:11" s="6" customFormat="1">
      <c r="C910" s="66"/>
      <c r="D910" s="66"/>
      <c r="E910" s="71"/>
      <c r="F910" s="11"/>
      <c r="G910" s="11"/>
      <c r="H910" s="11"/>
      <c r="I910" s="11"/>
      <c r="J910" s="11"/>
      <c r="K910" s="11"/>
    </row>
    <row r="911" spans="3:11" s="6" customFormat="1">
      <c r="C911" s="66"/>
      <c r="D911" s="66"/>
      <c r="E911" s="71"/>
      <c r="F911" s="11"/>
      <c r="G911" s="11"/>
      <c r="H911" s="11"/>
      <c r="I911" s="11"/>
      <c r="J911" s="11"/>
      <c r="K911" s="11"/>
    </row>
    <row r="912" spans="3:11" s="6" customFormat="1">
      <c r="C912" s="66"/>
      <c r="D912" s="66"/>
      <c r="E912" s="71"/>
      <c r="F912" s="11"/>
      <c r="G912" s="11"/>
      <c r="H912" s="11"/>
      <c r="I912" s="11"/>
      <c r="J912" s="11"/>
      <c r="K912" s="11"/>
    </row>
    <row r="913" spans="3:11" s="6" customFormat="1">
      <c r="C913" s="66"/>
      <c r="D913" s="66"/>
      <c r="E913" s="71"/>
      <c r="F913" s="11"/>
      <c r="G913" s="11"/>
      <c r="H913" s="11"/>
      <c r="I913" s="11"/>
      <c r="J913" s="11"/>
      <c r="K913" s="11"/>
    </row>
    <row r="914" spans="3:11" s="6" customFormat="1">
      <c r="C914" s="66"/>
      <c r="D914" s="66"/>
      <c r="E914" s="71"/>
      <c r="F914" s="11"/>
      <c r="G914" s="11"/>
      <c r="H914" s="11"/>
      <c r="I914" s="11"/>
      <c r="J914" s="11"/>
      <c r="K914" s="11"/>
    </row>
    <row r="915" spans="3:11" s="6" customFormat="1">
      <c r="C915" s="66"/>
      <c r="D915" s="66"/>
      <c r="E915" s="71"/>
      <c r="F915" s="11"/>
      <c r="G915" s="11"/>
      <c r="H915" s="11"/>
      <c r="I915" s="11"/>
      <c r="J915" s="11"/>
      <c r="K915" s="11"/>
    </row>
    <row r="916" spans="3:11" s="6" customFormat="1">
      <c r="C916" s="66"/>
      <c r="D916" s="66"/>
      <c r="E916" s="71"/>
      <c r="F916" s="11"/>
      <c r="G916" s="11"/>
      <c r="H916" s="11"/>
      <c r="I916" s="11"/>
      <c r="J916" s="11"/>
      <c r="K916" s="11"/>
    </row>
    <row r="917" spans="3:11" s="6" customFormat="1">
      <c r="C917" s="66"/>
      <c r="D917" s="66"/>
      <c r="E917" s="71"/>
      <c r="F917" s="11"/>
      <c r="G917" s="11"/>
      <c r="H917" s="11"/>
      <c r="I917" s="11"/>
      <c r="J917" s="11"/>
      <c r="K917" s="11"/>
    </row>
    <row r="918" spans="3:11" s="6" customFormat="1">
      <c r="C918" s="66"/>
      <c r="D918" s="66"/>
      <c r="E918" s="71"/>
      <c r="F918" s="11"/>
      <c r="G918" s="11"/>
      <c r="H918" s="11"/>
      <c r="I918" s="11"/>
      <c r="J918" s="11"/>
      <c r="K918" s="11"/>
    </row>
    <row r="919" spans="3:11" s="6" customFormat="1">
      <c r="C919" s="66"/>
      <c r="D919" s="66"/>
      <c r="E919" s="71"/>
      <c r="F919" s="11"/>
      <c r="G919" s="11"/>
      <c r="H919" s="11"/>
      <c r="I919" s="11"/>
      <c r="J919" s="11"/>
      <c r="K919" s="11"/>
    </row>
    <row r="920" spans="3:11" s="6" customFormat="1">
      <c r="C920" s="66"/>
      <c r="D920" s="66"/>
      <c r="E920" s="71"/>
      <c r="F920" s="11"/>
      <c r="G920" s="11"/>
      <c r="H920" s="11"/>
      <c r="I920" s="11"/>
      <c r="J920" s="11"/>
      <c r="K920" s="11"/>
    </row>
    <row r="921" spans="3:11" s="6" customFormat="1">
      <c r="C921" s="66"/>
      <c r="D921" s="66"/>
      <c r="E921" s="71"/>
      <c r="F921" s="11"/>
      <c r="G921" s="11"/>
      <c r="H921" s="11"/>
      <c r="I921" s="11"/>
      <c r="J921" s="11"/>
      <c r="K921" s="11"/>
    </row>
    <row r="922" spans="3:11" s="6" customFormat="1">
      <c r="C922" s="66"/>
      <c r="D922" s="66"/>
      <c r="E922" s="71"/>
      <c r="F922" s="11"/>
      <c r="G922" s="11"/>
      <c r="H922" s="11"/>
      <c r="I922" s="11"/>
      <c r="J922" s="11"/>
      <c r="K922" s="11"/>
    </row>
    <row r="923" spans="3:11" s="6" customFormat="1">
      <c r="C923" s="66"/>
      <c r="D923" s="66"/>
      <c r="E923" s="71"/>
      <c r="F923" s="11"/>
      <c r="G923" s="11"/>
      <c r="H923" s="11"/>
      <c r="I923" s="11"/>
      <c r="J923" s="11"/>
      <c r="K923" s="11"/>
    </row>
    <row r="924" spans="3:11" s="6" customFormat="1">
      <c r="C924" s="66"/>
      <c r="D924" s="66"/>
      <c r="E924" s="71"/>
      <c r="F924" s="11"/>
      <c r="G924" s="11"/>
      <c r="H924" s="11"/>
      <c r="I924" s="11"/>
      <c r="J924" s="11"/>
      <c r="K924" s="11"/>
    </row>
    <row r="925" spans="3:11" s="6" customFormat="1">
      <c r="C925" s="66"/>
      <c r="D925" s="66"/>
      <c r="E925" s="71"/>
      <c r="F925" s="11"/>
      <c r="G925" s="11"/>
      <c r="H925" s="11"/>
      <c r="I925" s="11"/>
      <c r="J925" s="11"/>
      <c r="K925" s="11"/>
    </row>
    <row r="926" spans="3:11" s="6" customFormat="1">
      <c r="C926" s="66"/>
      <c r="D926" s="66"/>
      <c r="E926" s="71"/>
      <c r="F926" s="11"/>
      <c r="G926" s="11"/>
      <c r="H926" s="11"/>
      <c r="I926" s="11"/>
      <c r="J926" s="11"/>
      <c r="K926" s="11"/>
    </row>
    <row r="927" spans="3:11" s="6" customFormat="1">
      <c r="C927" s="66"/>
      <c r="D927" s="66"/>
      <c r="E927" s="71"/>
      <c r="F927" s="11"/>
      <c r="G927" s="11"/>
      <c r="H927" s="11"/>
      <c r="I927" s="11"/>
      <c r="J927" s="11"/>
      <c r="K927" s="11"/>
    </row>
    <row r="928" spans="3:11" s="6" customFormat="1">
      <c r="C928" s="66"/>
      <c r="D928" s="66"/>
      <c r="E928" s="71"/>
      <c r="F928" s="11"/>
      <c r="G928" s="11"/>
      <c r="H928" s="11"/>
      <c r="I928" s="11"/>
      <c r="J928" s="11"/>
      <c r="K928" s="11"/>
    </row>
    <row r="929" spans="3:11" s="6" customFormat="1">
      <c r="C929" s="66"/>
      <c r="D929" s="66"/>
      <c r="E929" s="71"/>
      <c r="F929" s="11"/>
      <c r="G929" s="11"/>
      <c r="H929" s="11"/>
      <c r="I929" s="11"/>
      <c r="J929" s="11"/>
      <c r="K929" s="11"/>
    </row>
    <row r="930" spans="3:11" s="6" customFormat="1">
      <c r="C930" s="66"/>
      <c r="D930" s="66"/>
      <c r="E930" s="71"/>
      <c r="F930" s="11"/>
      <c r="G930" s="11"/>
      <c r="H930" s="11"/>
      <c r="I930" s="11"/>
      <c r="J930" s="11"/>
      <c r="K930" s="11"/>
    </row>
    <row r="931" spans="3:11" s="6" customFormat="1">
      <c r="C931" s="66"/>
      <c r="D931" s="66"/>
      <c r="E931" s="71"/>
      <c r="F931" s="11"/>
      <c r="G931" s="11"/>
      <c r="H931" s="11"/>
      <c r="I931" s="11"/>
      <c r="J931" s="11"/>
      <c r="K931" s="11"/>
    </row>
    <row r="932" spans="3:11" s="6" customFormat="1">
      <c r="C932" s="66"/>
      <c r="D932" s="66"/>
      <c r="E932" s="71"/>
      <c r="F932" s="11"/>
      <c r="G932" s="11"/>
      <c r="H932" s="11"/>
      <c r="I932" s="11"/>
      <c r="J932" s="11"/>
      <c r="K932" s="11"/>
    </row>
    <row r="933" spans="3:11" s="6" customFormat="1">
      <c r="C933" s="66"/>
      <c r="D933" s="66"/>
      <c r="E933" s="71"/>
      <c r="F933" s="11"/>
      <c r="G933" s="11"/>
      <c r="H933" s="11"/>
      <c r="I933" s="11"/>
      <c r="J933" s="11"/>
      <c r="K933" s="11"/>
    </row>
    <row r="934" spans="3:11" s="6" customFormat="1">
      <c r="C934" s="66"/>
      <c r="D934" s="66"/>
      <c r="E934" s="71"/>
      <c r="F934" s="11"/>
      <c r="G934" s="11"/>
      <c r="H934" s="11"/>
      <c r="I934" s="11"/>
      <c r="J934" s="11"/>
      <c r="K934" s="11"/>
    </row>
    <row r="935" spans="3:11" s="6" customFormat="1">
      <c r="C935" s="66"/>
      <c r="D935" s="66"/>
      <c r="E935" s="71"/>
      <c r="F935" s="11"/>
      <c r="G935" s="11"/>
      <c r="H935" s="11"/>
      <c r="I935" s="11"/>
      <c r="J935" s="11"/>
      <c r="K935" s="11"/>
    </row>
    <row r="936" spans="3:11" s="6" customFormat="1">
      <c r="C936" s="66"/>
      <c r="D936" s="66"/>
      <c r="E936" s="71"/>
      <c r="F936" s="11"/>
      <c r="G936" s="11"/>
      <c r="H936" s="11"/>
      <c r="I936" s="11"/>
      <c r="J936" s="11"/>
      <c r="K936" s="11"/>
    </row>
    <row r="937" spans="3:11" s="6" customFormat="1">
      <c r="C937" s="66"/>
      <c r="D937" s="66"/>
      <c r="E937" s="71"/>
      <c r="F937" s="11"/>
      <c r="G937" s="11"/>
      <c r="H937" s="11"/>
      <c r="I937" s="11"/>
      <c r="J937" s="11"/>
      <c r="K937" s="11"/>
    </row>
    <row r="938" spans="3:11" s="6" customFormat="1">
      <c r="C938" s="66"/>
      <c r="D938" s="66"/>
      <c r="E938" s="71"/>
      <c r="F938" s="11"/>
      <c r="G938" s="11"/>
      <c r="H938" s="11"/>
      <c r="I938" s="11"/>
      <c r="J938" s="11"/>
      <c r="K938" s="11"/>
    </row>
    <row r="939" spans="3:11" s="6" customFormat="1">
      <c r="C939" s="66"/>
      <c r="D939" s="66"/>
      <c r="E939" s="71"/>
      <c r="F939" s="11"/>
      <c r="G939" s="11"/>
      <c r="H939" s="11"/>
      <c r="I939" s="11"/>
      <c r="J939" s="11"/>
      <c r="K939" s="11"/>
    </row>
    <row r="940" spans="3:11" s="6" customFormat="1">
      <c r="C940" s="66"/>
      <c r="D940" s="66"/>
      <c r="E940" s="71"/>
      <c r="F940" s="11"/>
      <c r="G940" s="11"/>
      <c r="H940" s="11"/>
      <c r="I940" s="11"/>
      <c r="J940" s="11"/>
      <c r="K940" s="11"/>
    </row>
    <row r="941" spans="3:11" s="6" customFormat="1">
      <c r="C941" s="66"/>
      <c r="D941" s="66"/>
      <c r="E941" s="71"/>
      <c r="F941" s="11"/>
      <c r="G941" s="11"/>
      <c r="H941" s="11"/>
      <c r="I941" s="11"/>
      <c r="J941" s="11"/>
      <c r="K941" s="11"/>
    </row>
    <row r="942" spans="3:11" s="6" customFormat="1">
      <c r="C942" s="66"/>
      <c r="D942" s="66"/>
      <c r="E942" s="71"/>
      <c r="F942" s="11"/>
      <c r="G942" s="11"/>
      <c r="H942" s="11"/>
      <c r="I942" s="11"/>
      <c r="J942" s="11"/>
      <c r="K942" s="11"/>
    </row>
    <row r="943" spans="3:11" s="6" customFormat="1">
      <c r="C943" s="66"/>
      <c r="D943" s="66"/>
      <c r="E943" s="71"/>
      <c r="F943" s="11"/>
      <c r="G943" s="11"/>
      <c r="H943" s="11"/>
      <c r="I943" s="11"/>
      <c r="J943" s="11"/>
      <c r="K943" s="11"/>
    </row>
    <row r="944" spans="3:11" s="6" customFormat="1">
      <c r="C944" s="66"/>
      <c r="D944" s="66"/>
      <c r="E944" s="71"/>
      <c r="F944" s="11"/>
      <c r="G944" s="11"/>
      <c r="H944" s="11"/>
      <c r="I944" s="11"/>
      <c r="J944" s="11"/>
      <c r="K944" s="11"/>
    </row>
    <row r="945" spans="3:11" s="6" customFormat="1">
      <c r="C945" s="66"/>
      <c r="D945" s="66"/>
      <c r="E945" s="71"/>
      <c r="F945" s="11"/>
      <c r="G945" s="11"/>
      <c r="H945" s="11"/>
      <c r="I945" s="11"/>
      <c r="J945" s="11"/>
      <c r="K945" s="11"/>
    </row>
    <row r="946" spans="3:11" s="6" customFormat="1">
      <c r="C946" s="66"/>
      <c r="D946" s="66"/>
      <c r="E946" s="71"/>
      <c r="F946" s="11"/>
      <c r="G946" s="11"/>
      <c r="H946" s="11"/>
      <c r="I946" s="11"/>
      <c r="J946" s="11"/>
      <c r="K946" s="11"/>
    </row>
    <row r="947" spans="3:11" s="6" customFormat="1">
      <c r="C947" s="66"/>
      <c r="D947" s="66"/>
      <c r="E947" s="71"/>
      <c r="F947" s="11"/>
      <c r="G947" s="11"/>
      <c r="H947" s="11"/>
      <c r="I947" s="11"/>
      <c r="J947" s="11"/>
      <c r="K947" s="11"/>
    </row>
    <row r="948" spans="3:11" s="6" customFormat="1">
      <c r="C948" s="66"/>
      <c r="D948" s="66"/>
      <c r="E948" s="71"/>
      <c r="F948" s="11"/>
      <c r="G948" s="11"/>
      <c r="H948" s="11"/>
      <c r="I948" s="11"/>
      <c r="J948" s="11"/>
      <c r="K948" s="11"/>
    </row>
    <row r="949" spans="3:11" s="6" customFormat="1">
      <c r="C949" s="66"/>
      <c r="D949" s="66"/>
      <c r="E949" s="71"/>
      <c r="F949" s="11"/>
      <c r="G949" s="11"/>
      <c r="H949" s="11"/>
      <c r="I949" s="11"/>
      <c r="J949" s="11"/>
      <c r="K949" s="11"/>
    </row>
    <row r="950" spans="3:11" s="6" customFormat="1">
      <c r="C950" s="66"/>
      <c r="D950" s="66"/>
      <c r="E950" s="71"/>
      <c r="F950" s="11"/>
      <c r="G950" s="11"/>
      <c r="H950" s="11"/>
      <c r="I950" s="11"/>
      <c r="J950" s="11"/>
      <c r="K950" s="11"/>
    </row>
    <row r="951" spans="3:11" s="6" customFormat="1">
      <c r="C951" s="66"/>
      <c r="D951" s="66"/>
      <c r="E951" s="71"/>
      <c r="F951" s="11"/>
      <c r="G951" s="11"/>
      <c r="H951" s="11"/>
      <c r="I951" s="11"/>
      <c r="J951" s="11"/>
      <c r="K951" s="11"/>
    </row>
    <row r="952" spans="3:11" s="6" customFormat="1">
      <c r="C952" s="66"/>
      <c r="D952" s="66"/>
      <c r="E952" s="71"/>
      <c r="F952" s="11"/>
      <c r="G952" s="11"/>
      <c r="H952" s="11"/>
      <c r="I952" s="11"/>
      <c r="J952" s="11"/>
      <c r="K952" s="11"/>
    </row>
    <row r="953" spans="3:11" s="6" customFormat="1">
      <c r="C953" s="66"/>
      <c r="D953" s="66"/>
      <c r="E953" s="71"/>
      <c r="F953" s="11"/>
      <c r="G953" s="11"/>
      <c r="H953" s="11"/>
      <c r="I953" s="11"/>
      <c r="J953" s="11"/>
      <c r="K953" s="11"/>
    </row>
    <row r="954" spans="3:11" s="6" customFormat="1">
      <c r="C954" s="66"/>
      <c r="D954" s="66"/>
      <c r="E954" s="71"/>
      <c r="F954" s="11"/>
      <c r="G954" s="11"/>
      <c r="H954" s="11"/>
      <c r="I954" s="11"/>
      <c r="J954" s="11"/>
      <c r="K954" s="11"/>
    </row>
    <row r="955" spans="3:11" s="6" customFormat="1">
      <c r="C955" s="66"/>
      <c r="D955" s="66"/>
      <c r="E955" s="71"/>
      <c r="F955" s="11"/>
      <c r="G955" s="11"/>
      <c r="H955" s="11"/>
      <c r="I955" s="11"/>
      <c r="J955" s="11"/>
      <c r="K955" s="11"/>
    </row>
    <row r="956" spans="3:11" s="6" customFormat="1">
      <c r="C956" s="66"/>
      <c r="D956" s="66"/>
      <c r="E956" s="71"/>
      <c r="F956" s="11"/>
      <c r="G956" s="11"/>
      <c r="H956" s="11"/>
      <c r="I956" s="11"/>
      <c r="J956" s="11"/>
      <c r="K956" s="11"/>
    </row>
    <row r="957" spans="3:11" s="6" customFormat="1">
      <c r="C957" s="66"/>
      <c r="D957" s="66"/>
      <c r="E957" s="71"/>
      <c r="F957" s="11"/>
      <c r="G957" s="11"/>
      <c r="H957" s="11"/>
      <c r="I957" s="11"/>
      <c r="J957" s="11"/>
      <c r="K957" s="11"/>
    </row>
    <row r="958" spans="3:11" s="6" customFormat="1">
      <c r="C958" s="66"/>
      <c r="D958" s="66"/>
      <c r="E958" s="71"/>
      <c r="F958" s="11"/>
      <c r="G958" s="11"/>
      <c r="H958" s="11"/>
      <c r="I958" s="11"/>
      <c r="J958" s="11"/>
      <c r="K958" s="11"/>
    </row>
    <row r="959" spans="3:11" s="6" customFormat="1">
      <c r="C959" s="66"/>
      <c r="D959" s="66"/>
      <c r="E959" s="71"/>
      <c r="F959" s="11"/>
      <c r="G959" s="11"/>
      <c r="H959" s="11"/>
      <c r="I959" s="11"/>
      <c r="J959" s="11"/>
      <c r="K959" s="11"/>
    </row>
    <row r="960" spans="3:11" s="6" customFormat="1">
      <c r="C960" s="66"/>
      <c r="D960" s="66"/>
      <c r="E960" s="71"/>
      <c r="F960" s="11"/>
      <c r="G960" s="11"/>
      <c r="H960" s="11"/>
      <c r="I960" s="11"/>
      <c r="J960" s="11"/>
      <c r="K960" s="11"/>
    </row>
    <row r="961" spans="3:11" s="6" customFormat="1">
      <c r="C961" s="66"/>
      <c r="D961" s="66"/>
      <c r="E961" s="71"/>
      <c r="F961" s="11"/>
      <c r="G961" s="11"/>
      <c r="H961" s="11"/>
      <c r="I961" s="11"/>
      <c r="J961" s="11"/>
      <c r="K961" s="11"/>
    </row>
    <row r="962" spans="3:11" s="6" customFormat="1">
      <c r="C962" s="66"/>
      <c r="D962" s="66"/>
      <c r="E962" s="71"/>
      <c r="F962" s="11"/>
      <c r="G962" s="11"/>
      <c r="H962" s="11"/>
      <c r="I962" s="11"/>
      <c r="J962" s="11"/>
      <c r="K962" s="11"/>
    </row>
    <row r="963" spans="3:11" s="6" customFormat="1">
      <c r="C963" s="66"/>
      <c r="D963" s="66"/>
      <c r="E963" s="71"/>
      <c r="F963" s="11"/>
      <c r="G963" s="11"/>
      <c r="H963" s="11"/>
      <c r="I963" s="11"/>
      <c r="J963" s="11"/>
      <c r="K963" s="11"/>
    </row>
    <row r="964" spans="3:11" s="6" customFormat="1">
      <c r="C964" s="66"/>
      <c r="D964" s="66"/>
      <c r="E964" s="71"/>
      <c r="F964" s="11"/>
      <c r="G964" s="11"/>
      <c r="H964" s="11"/>
      <c r="I964" s="11"/>
      <c r="J964" s="11"/>
      <c r="K964" s="11"/>
    </row>
    <row r="965" spans="3:11" s="6" customFormat="1">
      <c r="C965" s="66"/>
      <c r="D965" s="66"/>
      <c r="E965" s="71"/>
      <c r="F965" s="11"/>
      <c r="G965" s="11"/>
      <c r="H965" s="11"/>
      <c r="I965" s="11"/>
      <c r="J965" s="11"/>
      <c r="K965" s="11"/>
    </row>
    <row r="966" spans="3:11" s="6" customFormat="1">
      <c r="C966" s="66"/>
      <c r="D966" s="66"/>
      <c r="E966" s="71"/>
      <c r="F966" s="11"/>
      <c r="G966" s="11"/>
      <c r="H966" s="11"/>
      <c r="I966" s="11"/>
      <c r="J966" s="11"/>
      <c r="K966" s="11"/>
    </row>
    <row r="967" spans="3:11" s="6" customFormat="1">
      <c r="C967" s="66"/>
      <c r="D967" s="66"/>
      <c r="E967" s="71"/>
      <c r="F967" s="11"/>
      <c r="G967" s="11"/>
      <c r="H967" s="11"/>
      <c r="I967" s="11"/>
      <c r="J967" s="11"/>
      <c r="K967" s="11"/>
    </row>
    <row r="968" spans="3:11" s="6" customFormat="1">
      <c r="C968" s="66"/>
      <c r="D968" s="66"/>
      <c r="E968" s="71"/>
      <c r="F968" s="11"/>
      <c r="G968" s="11"/>
      <c r="H968" s="11"/>
      <c r="I968" s="11"/>
      <c r="J968" s="11"/>
      <c r="K968" s="11"/>
    </row>
    <row r="969" spans="3:11" s="6" customFormat="1">
      <c r="C969" s="66"/>
      <c r="D969" s="66"/>
      <c r="E969" s="71"/>
      <c r="F969" s="11"/>
      <c r="G969" s="11"/>
      <c r="H969" s="11"/>
      <c r="I969" s="11"/>
      <c r="J969" s="11"/>
      <c r="K969" s="11"/>
    </row>
    <row r="970" spans="3:11" s="6" customFormat="1">
      <c r="C970" s="66"/>
      <c r="D970" s="66"/>
      <c r="E970" s="71"/>
      <c r="F970" s="11"/>
      <c r="G970" s="11"/>
      <c r="H970" s="11"/>
      <c r="I970" s="11"/>
      <c r="J970" s="11"/>
      <c r="K970" s="11"/>
    </row>
    <row r="971" spans="3:11" s="6" customFormat="1">
      <c r="C971" s="66"/>
      <c r="D971" s="66"/>
      <c r="E971" s="71"/>
      <c r="F971" s="11"/>
      <c r="G971" s="11"/>
      <c r="H971" s="11"/>
      <c r="I971" s="11"/>
      <c r="J971" s="11"/>
      <c r="K971" s="11"/>
    </row>
    <row r="972" spans="3:11" s="6" customFormat="1">
      <c r="C972" s="66"/>
      <c r="D972" s="66"/>
      <c r="E972" s="71"/>
      <c r="F972" s="11"/>
      <c r="G972" s="11"/>
      <c r="H972" s="11"/>
      <c r="I972" s="11"/>
      <c r="J972" s="11"/>
      <c r="K972" s="11"/>
    </row>
    <row r="973" spans="3:11" s="6" customFormat="1">
      <c r="C973" s="66"/>
      <c r="D973" s="66"/>
      <c r="E973" s="71"/>
      <c r="F973" s="11"/>
      <c r="G973" s="11"/>
      <c r="H973" s="11"/>
      <c r="I973" s="11"/>
      <c r="J973" s="11"/>
      <c r="K973" s="11"/>
    </row>
    <row r="974" spans="3:11" s="6" customFormat="1">
      <c r="C974" s="66"/>
      <c r="D974" s="66"/>
      <c r="E974" s="71"/>
      <c r="F974" s="11"/>
      <c r="G974" s="11"/>
      <c r="H974" s="11"/>
      <c r="I974" s="11"/>
      <c r="J974" s="11"/>
      <c r="K974" s="11"/>
    </row>
    <row r="975" spans="3:11" s="6" customFormat="1">
      <c r="C975" s="66"/>
      <c r="D975" s="66"/>
      <c r="E975" s="71"/>
      <c r="F975" s="11"/>
      <c r="G975" s="11"/>
      <c r="H975" s="11"/>
      <c r="I975" s="11"/>
      <c r="J975" s="11"/>
      <c r="K975" s="11"/>
    </row>
    <row r="976" spans="3:11" s="6" customFormat="1">
      <c r="C976" s="66"/>
      <c r="D976" s="66"/>
      <c r="E976" s="71"/>
      <c r="F976" s="11"/>
      <c r="G976" s="11"/>
      <c r="H976" s="11"/>
      <c r="I976" s="11"/>
      <c r="J976" s="11"/>
      <c r="K976" s="11"/>
    </row>
    <row r="977" spans="3:11" s="6" customFormat="1">
      <c r="C977" s="66"/>
      <c r="D977" s="66"/>
      <c r="E977" s="71"/>
      <c r="F977" s="11"/>
      <c r="G977" s="11"/>
      <c r="H977" s="11"/>
      <c r="I977" s="11"/>
      <c r="J977" s="11"/>
      <c r="K977" s="11"/>
    </row>
    <row r="978" spans="3:11" s="6" customFormat="1">
      <c r="C978" s="66"/>
      <c r="D978" s="66"/>
      <c r="E978" s="71"/>
      <c r="F978" s="11"/>
      <c r="G978" s="11"/>
      <c r="H978" s="11"/>
      <c r="I978" s="11"/>
      <c r="J978" s="11"/>
      <c r="K978" s="11"/>
    </row>
    <row r="979" spans="3:11" s="6" customFormat="1">
      <c r="C979" s="66"/>
      <c r="D979" s="66"/>
      <c r="E979" s="71"/>
      <c r="F979" s="11"/>
      <c r="G979" s="11"/>
      <c r="H979" s="11"/>
      <c r="I979" s="11"/>
      <c r="J979" s="11"/>
      <c r="K979" s="11"/>
    </row>
    <row r="980" spans="3:11" s="6" customFormat="1">
      <c r="C980" s="66"/>
      <c r="D980" s="66"/>
      <c r="E980" s="71"/>
      <c r="F980" s="11"/>
      <c r="G980" s="11"/>
      <c r="H980" s="11"/>
      <c r="I980" s="11"/>
      <c r="J980" s="11"/>
      <c r="K980" s="11"/>
    </row>
    <row r="981" spans="3:11" s="6" customFormat="1">
      <c r="C981" s="66"/>
      <c r="D981" s="66"/>
      <c r="E981" s="71"/>
      <c r="F981" s="11"/>
      <c r="G981" s="11"/>
      <c r="H981" s="11"/>
      <c r="I981" s="11"/>
      <c r="J981" s="11"/>
      <c r="K981" s="11"/>
    </row>
    <row r="982" spans="3:11" s="6" customFormat="1">
      <c r="C982" s="66"/>
      <c r="D982" s="66"/>
      <c r="E982" s="71"/>
      <c r="F982" s="11"/>
      <c r="G982" s="11"/>
      <c r="H982" s="11"/>
      <c r="I982" s="11"/>
      <c r="J982" s="11"/>
      <c r="K982" s="11"/>
    </row>
    <row r="983" spans="3:11" s="6" customFormat="1">
      <c r="C983" s="66"/>
      <c r="D983" s="66"/>
      <c r="E983" s="71"/>
      <c r="F983" s="11"/>
      <c r="G983" s="11"/>
      <c r="H983" s="11"/>
      <c r="I983" s="11"/>
      <c r="J983" s="11"/>
      <c r="K983" s="11"/>
    </row>
    <row r="984" spans="3:11" s="6" customFormat="1">
      <c r="C984" s="66"/>
      <c r="D984" s="66"/>
      <c r="E984" s="71"/>
      <c r="F984" s="11"/>
      <c r="G984" s="11"/>
      <c r="H984" s="11"/>
      <c r="I984" s="11"/>
      <c r="J984" s="11"/>
      <c r="K984" s="11"/>
    </row>
    <row r="985" spans="3:11" s="6" customFormat="1">
      <c r="C985" s="66"/>
      <c r="D985" s="66"/>
      <c r="E985" s="71"/>
      <c r="F985" s="11"/>
      <c r="G985" s="11"/>
      <c r="H985" s="11"/>
      <c r="I985" s="11"/>
      <c r="J985" s="11"/>
      <c r="K985" s="11"/>
    </row>
    <row r="986" spans="3:11" s="6" customFormat="1">
      <c r="C986" s="66"/>
      <c r="D986" s="66"/>
      <c r="E986" s="71"/>
      <c r="F986" s="11"/>
      <c r="G986" s="11"/>
      <c r="H986" s="11"/>
      <c r="I986" s="11"/>
      <c r="J986" s="11"/>
      <c r="K986" s="11"/>
    </row>
    <row r="987" spans="3:11" s="6" customFormat="1">
      <c r="C987" s="66"/>
      <c r="D987" s="66"/>
      <c r="E987" s="71"/>
      <c r="F987" s="11"/>
      <c r="G987" s="11"/>
      <c r="H987" s="11"/>
      <c r="I987" s="11"/>
      <c r="J987" s="11"/>
      <c r="K987" s="11"/>
    </row>
    <row r="988" spans="3:11" s="6" customFormat="1">
      <c r="C988" s="66"/>
      <c r="D988" s="66"/>
      <c r="E988" s="71"/>
      <c r="F988" s="11"/>
      <c r="G988" s="11"/>
      <c r="H988" s="11"/>
      <c r="I988" s="11"/>
      <c r="J988" s="11"/>
      <c r="K988" s="11"/>
    </row>
    <row r="989" spans="3:11" s="6" customFormat="1">
      <c r="C989" s="66"/>
      <c r="D989" s="66"/>
      <c r="E989" s="71"/>
      <c r="F989" s="11"/>
      <c r="G989" s="11"/>
      <c r="H989" s="11"/>
      <c r="I989" s="11"/>
      <c r="J989" s="11"/>
      <c r="K989" s="11"/>
    </row>
    <row r="990" spans="3:11" s="6" customFormat="1">
      <c r="C990" s="66"/>
      <c r="D990" s="66"/>
      <c r="E990" s="71"/>
      <c r="F990" s="11"/>
      <c r="G990" s="11"/>
      <c r="H990" s="11"/>
      <c r="I990" s="11"/>
      <c r="J990" s="11"/>
      <c r="K990" s="11"/>
    </row>
    <row r="991" spans="3:11" s="6" customFormat="1">
      <c r="C991" s="66"/>
      <c r="D991" s="66"/>
      <c r="E991" s="71"/>
      <c r="F991" s="11"/>
      <c r="G991" s="11"/>
      <c r="H991" s="11"/>
      <c r="I991" s="11"/>
      <c r="J991" s="11"/>
      <c r="K991" s="11"/>
    </row>
    <row r="992" spans="3:11" s="6" customFormat="1">
      <c r="C992" s="66"/>
      <c r="D992" s="66"/>
      <c r="E992" s="71"/>
      <c r="F992" s="11"/>
      <c r="G992" s="11"/>
      <c r="H992" s="11"/>
      <c r="I992" s="11"/>
      <c r="J992" s="11"/>
      <c r="K992" s="11"/>
    </row>
    <row r="993" spans="3:11" s="6" customFormat="1">
      <c r="C993" s="66"/>
      <c r="D993" s="66"/>
      <c r="E993" s="71"/>
      <c r="F993" s="11"/>
      <c r="G993" s="11"/>
      <c r="H993" s="11"/>
      <c r="I993" s="11"/>
      <c r="J993" s="11"/>
      <c r="K993" s="11"/>
    </row>
    <row r="994" spans="3:11" s="6" customFormat="1">
      <c r="C994" s="66"/>
      <c r="D994" s="66"/>
      <c r="E994" s="71"/>
      <c r="F994" s="11"/>
      <c r="G994" s="11"/>
      <c r="H994" s="11"/>
      <c r="I994" s="11"/>
      <c r="J994" s="11"/>
      <c r="K994" s="11"/>
    </row>
    <row r="995" spans="3:11" s="6" customFormat="1">
      <c r="C995" s="66"/>
      <c r="D995" s="66"/>
      <c r="E995" s="71"/>
      <c r="F995" s="11"/>
      <c r="G995" s="11"/>
      <c r="H995" s="11"/>
      <c r="I995" s="11"/>
      <c r="J995" s="11"/>
      <c r="K995" s="11"/>
    </row>
    <row r="996" spans="3:11" s="6" customFormat="1">
      <c r="C996" s="66"/>
      <c r="D996" s="66"/>
      <c r="E996" s="71"/>
      <c r="F996" s="11"/>
      <c r="G996" s="11"/>
      <c r="H996" s="11"/>
      <c r="I996" s="11"/>
      <c r="J996" s="11"/>
      <c r="K996" s="11"/>
    </row>
    <row r="997" spans="3:11" s="6" customFormat="1">
      <c r="C997" s="66"/>
      <c r="D997" s="66"/>
      <c r="E997" s="71"/>
      <c r="F997" s="11"/>
      <c r="G997" s="11"/>
      <c r="H997" s="11"/>
      <c r="I997" s="11"/>
      <c r="J997" s="11"/>
      <c r="K997" s="11"/>
    </row>
    <row r="998" spans="3:11" s="6" customFormat="1">
      <c r="C998" s="66"/>
      <c r="D998" s="66"/>
      <c r="E998" s="71"/>
      <c r="F998" s="11"/>
      <c r="G998" s="11"/>
      <c r="H998" s="11"/>
      <c r="I998" s="11"/>
      <c r="J998" s="11"/>
      <c r="K998" s="11"/>
    </row>
    <row r="999" spans="3:11" s="6" customFormat="1">
      <c r="C999" s="66"/>
      <c r="D999" s="66"/>
      <c r="E999" s="71"/>
      <c r="F999" s="11"/>
      <c r="G999" s="11"/>
      <c r="H999" s="11"/>
      <c r="I999" s="11"/>
      <c r="J999" s="11"/>
      <c r="K999" s="11"/>
    </row>
    <row r="1000" spans="3:11" s="6" customFormat="1">
      <c r="C1000" s="66"/>
      <c r="D1000" s="66"/>
      <c r="E1000" s="71"/>
      <c r="F1000" s="11"/>
      <c r="G1000" s="11"/>
      <c r="H1000" s="11"/>
      <c r="I1000" s="11"/>
      <c r="J1000" s="11"/>
      <c r="K1000" s="11"/>
    </row>
    <row r="1001" spans="3:11" s="6" customFormat="1">
      <c r="C1001" s="66"/>
      <c r="D1001" s="66"/>
      <c r="E1001" s="71"/>
      <c r="F1001" s="11"/>
      <c r="G1001" s="11"/>
      <c r="H1001" s="11"/>
      <c r="I1001" s="11"/>
      <c r="J1001" s="11"/>
      <c r="K1001" s="11"/>
    </row>
    <row r="1002" spans="3:11" s="6" customFormat="1">
      <c r="C1002" s="66"/>
      <c r="D1002" s="66"/>
      <c r="E1002" s="71"/>
      <c r="F1002" s="11"/>
      <c r="G1002" s="11"/>
      <c r="H1002" s="11"/>
      <c r="I1002" s="11"/>
      <c r="J1002" s="11"/>
      <c r="K1002" s="11"/>
    </row>
    <row r="1003" spans="3:11" s="6" customFormat="1">
      <c r="C1003" s="66"/>
      <c r="D1003" s="66"/>
      <c r="E1003" s="71"/>
      <c r="F1003" s="11"/>
      <c r="G1003" s="11"/>
      <c r="H1003" s="11"/>
      <c r="I1003" s="11"/>
      <c r="J1003" s="11"/>
      <c r="K1003" s="11"/>
    </row>
    <row r="1004" spans="3:11" s="6" customFormat="1">
      <c r="C1004" s="66"/>
      <c r="D1004" s="66"/>
      <c r="E1004" s="71"/>
      <c r="F1004" s="11"/>
      <c r="G1004" s="11"/>
      <c r="H1004" s="11"/>
      <c r="I1004" s="11"/>
      <c r="J1004" s="11"/>
      <c r="K1004" s="11"/>
    </row>
    <row r="1005" spans="3:11" s="6" customFormat="1">
      <c r="C1005" s="66"/>
      <c r="D1005" s="66"/>
      <c r="E1005" s="71"/>
      <c r="F1005" s="11"/>
      <c r="G1005" s="11"/>
      <c r="H1005" s="11"/>
      <c r="I1005" s="11"/>
      <c r="J1005" s="11"/>
      <c r="K1005" s="11"/>
    </row>
    <row r="1006" spans="3:11" s="6" customFormat="1">
      <c r="C1006" s="66"/>
      <c r="D1006" s="66"/>
      <c r="E1006" s="71"/>
      <c r="F1006" s="11"/>
      <c r="G1006" s="11"/>
      <c r="H1006" s="11"/>
      <c r="I1006" s="11"/>
      <c r="J1006" s="11"/>
      <c r="K1006" s="11"/>
    </row>
    <row r="1007" spans="3:11" s="6" customFormat="1">
      <c r="C1007" s="66"/>
      <c r="D1007" s="66"/>
      <c r="E1007" s="71"/>
      <c r="F1007" s="11"/>
      <c r="G1007" s="11"/>
      <c r="H1007" s="11"/>
      <c r="I1007" s="11"/>
      <c r="J1007" s="11"/>
      <c r="K1007" s="11"/>
    </row>
    <row r="1008" spans="3:11" s="6" customFormat="1">
      <c r="C1008" s="66"/>
      <c r="D1008" s="66"/>
      <c r="E1008" s="71"/>
      <c r="F1008" s="11"/>
      <c r="G1008" s="11"/>
      <c r="H1008" s="11"/>
      <c r="I1008" s="11"/>
      <c r="J1008" s="11"/>
      <c r="K1008" s="11"/>
    </row>
    <row r="1009" spans="3:11" s="6" customFormat="1">
      <c r="C1009" s="66"/>
      <c r="D1009" s="66"/>
      <c r="E1009" s="71"/>
      <c r="F1009" s="11"/>
      <c r="G1009" s="11"/>
      <c r="H1009" s="11"/>
      <c r="I1009" s="11"/>
      <c r="J1009" s="11"/>
      <c r="K1009" s="11"/>
    </row>
    <row r="1010" spans="3:11" s="6" customFormat="1">
      <c r="C1010" s="66"/>
      <c r="D1010" s="66"/>
      <c r="E1010" s="71"/>
      <c r="F1010" s="11"/>
      <c r="G1010" s="11"/>
      <c r="H1010" s="11"/>
      <c r="I1010" s="11"/>
      <c r="J1010" s="11"/>
      <c r="K1010" s="11"/>
    </row>
    <row r="1011" spans="3:11" s="6" customFormat="1">
      <c r="C1011" s="66"/>
      <c r="D1011" s="66"/>
      <c r="E1011" s="71"/>
      <c r="F1011" s="11"/>
      <c r="G1011" s="11"/>
      <c r="H1011" s="11"/>
      <c r="I1011" s="11"/>
      <c r="J1011" s="11"/>
      <c r="K1011" s="11"/>
    </row>
    <row r="1012" spans="3:11" s="6" customFormat="1">
      <c r="C1012" s="66"/>
      <c r="D1012" s="66"/>
      <c r="E1012" s="71"/>
      <c r="F1012" s="11"/>
      <c r="G1012" s="11"/>
      <c r="H1012" s="11"/>
      <c r="I1012" s="11"/>
      <c r="J1012" s="11"/>
      <c r="K1012" s="11"/>
    </row>
    <row r="1013" spans="3:11" s="6" customFormat="1">
      <c r="C1013" s="66"/>
      <c r="D1013" s="66"/>
      <c r="E1013" s="71"/>
      <c r="F1013" s="11"/>
      <c r="G1013" s="11"/>
      <c r="H1013" s="11"/>
      <c r="I1013" s="11"/>
      <c r="J1013" s="11"/>
      <c r="K1013" s="11"/>
    </row>
    <row r="1014" spans="3:11" s="6" customFormat="1">
      <c r="C1014" s="66"/>
      <c r="D1014" s="66"/>
      <c r="E1014" s="71"/>
      <c r="F1014" s="11"/>
      <c r="G1014" s="11"/>
      <c r="H1014" s="11"/>
      <c r="I1014" s="11"/>
      <c r="J1014" s="11"/>
      <c r="K1014" s="11"/>
    </row>
    <row r="1015" spans="3:11" s="6" customFormat="1">
      <c r="C1015" s="66"/>
      <c r="D1015" s="66"/>
      <c r="E1015" s="71"/>
      <c r="F1015" s="11"/>
      <c r="G1015" s="11"/>
      <c r="H1015" s="11"/>
      <c r="I1015" s="11"/>
      <c r="J1015" s="11"/>
      <c r="K1015" s="11"/>
    </row>
    <row r="1016" spans="3:11" s="6" customFormat="1">
      <c r="C1016" s="66"/>
      <c r="D1016" s="66"/>
      <c r="E1016" s="71"/>
      <c r="F1016" s="11"/>
      <c r="G1016" s="11"/>
      <c r="H1016" s="11"/>
      <c r="I1016" s="11"/>
      <c r="J1016" s="11"/>
      <c r="K1016" s="11"/>
    </row>
    <row r="1017" spans="3:11" s="6" customFormat="1">
      <c r="C1017" s="66"/>
      <c r="D1017" s="66"/>
      <c r="E1017" s="71"/>
      <c r="F1017" s="11"/>
      <c r="G1017" s="11"/>
      <c r="H1017" s="11"/>
      <c r="I1017" s="11"/>
      <c r="J1017" s="11"/>
      <c r="K1017" s="11"/>
    </row>
    <row r="1018" spans="3:11" s="6" customFormat="1">
      <c r="C1018" s="66"/>
      <c r="D1018" s="66"/>
      <c r="E1018" s="71"/>
      <c r="F1018" s="11"/>
      <c r="G1018" s="11"/>
      <c r="H1018" s="11"/>
      <c r="I1018" s="11"/>
      <c r="J1018" s="11"/>
      <c r="K1018" s="11"/>
    </row>
    <row r="1019" spans="3:11" s="6" customFormat="1">
      <c r="C1019" s="66"/>
      <c r="D1019" s="66"/>
      <c r="E1019" s="71"/>
      <c r="F1019" s="11"/>
      <c r="G1019" s="11"/>
      <c r="H1019" s="11"/>
      <c r="I1019" s="11"/>
      <c r="J1019" s="11"/>
      <c r="K1019" s="11"/>
    </row>
    <row r="1020" spans="3:11" s="6" customFormat="1">
      <c r="C1020" s="66"/>
      <c r="D1020" s="66"/>
      <c r="E1020" s="71"/>
      <c r="F1020" s="11"/>
      <c r="G1020" s="11"/>
      <c r="H1020" s="11"/>
      <c r="I1020" s="11"/>
      <c r="J1020" s="11"/>
      <c r="K1020" s="11"/>
    </row>
    <row r="1021" spans="3:11" s="6" customFormat="1">
      <c r="C1021" s="66"/>
      <c r="D1021" s="66"/>
      <c r="E1021" s="71"/>
      <c r="F1021" s="11"/>
      <c r="G1021" s="11"/>
      <c r="H1021" s="11"/>
      <c r="I1021" s="11"/>
      <c r="J1021" s="11"/>
      <c r="K1021" s="11"/>
    </row>
    <row r="1022" spans="3:11" s="6" customFormat="1">
      <c r="C1022" s="66"/>
      <c r="D1022" s="66"/>
      <c r="E1022" s="71"/>
      <c r="F1022" s="11"/>
      <c r="G1022" s="11"/>
      <c r="H1022" s="11"/>
      <c r="I1022" s="11"/>
      <c r="J1022" s="11"/>
      <c r="K1022" s="11"/>
    </row>
    <row r="1023" spans="3:11" s="6" customFormat="1">
      <c r="C1023" s="66"/>
      <c r="D1023" s="66"/>
      <c r="E1023" s="71"/>
      <c r="F1023" s="11"/>
      <c r="G1023" s="11"/>
      <c r="H1023" s="11"/>
      <c r="I1023" s="11"/>
      <c r="J1023" s="11"/>
      <c r="K1023" s="11"/>
    </row>
    <row r="1024" spans="3:11" s="6" customFormat="1">
      <c r="C1024" s="66"/>
      <c r="D1024" s="66"/>
      <c r="E1024" s="71"/>
      <c r="F1024" s="11"/>
      <c r="G1024" s="11"/>
      <c r="H1024" s="11"/>
      <c r="I1024" s="11"/>
      <c r="J1024" s="11"/>
      <c r="K1024" s="11"/>
    </row>
    <row r="1025" spans="3:11" s="6" customFormat="1">
      <c r="C1025" s="66"/>
      <c r="D1025" s="66"/>
      <c r="E1025" s="71"/>
      <c r="F1025" s="11"/>
      <c r="G1025" s="11"/>
      <c r="H1025" s="11"/>
      <c r="I1025" s="11"/>
      <c r="J1025" s="11"/>
      <c r="K1025" s="11"/>
    </row>
    <row r="1026" spans="3:11" s="6" customFormat="1">
      <c r="C1026" s="66"/>
      <c r="D1026" s="66"/>
      <c r="E1026" s="71"/>
      <c r="F1026" s="11"/>
      <c r="G1026" s="11"/>
      <c r="H1026" s="11"/>
      <c r="I1026" s="11"/>
      <c r="J1026" s="11"/>
      <c r="K1026" s="11"/>
    </row>
    <row r="1027" spans="3:11" s="6" customFormat="1">
      <c r="C1027" s="66"/>
      <c r="D1027" s="66"/>
      <c r="E1027" s="71"/>
      <c r="F1027" s="11"/>
      <c r="G1027" s="11"/>
      <c r="H1027" s="11"/>
      <c r="I1027" s="11"/>
      <c r="J1027" s="11"/>
      <c r="K1027" s="11"/>
    </row>
    <row r="1028" spans="3:11" s="6" customFormat="1">
      <c r="C1028" s="66"/>
      <c r="D1028" s="66"/>
      <c r="E1028" s="71"/>
      <c r="F1028" s="11"/>
      <c r="G1028" s="11"/>
      <c r="H1028" s="11"/>
      <c r="I1028" s="11"/>
      <c r="J1028" s="11"/>
      <c r="K1028" s="11"/>
    </row>
    <row r="1029" spans="3:11" s="6" customFormat="1">
      <c r="C1029" s="66"/>
      <c r="D1029" s="66"/>
      <c r="E1029" s="71"/>
      <c r="F1029" s="11"/>
      <c r="G1029" s="11"/>
      <c r="H1029" s="11"/>
      <c r="I1029" s="11"/>
      <c r="J1029" s="11"/>
      <c r="K1029" s="11"/>
    </row>
    <row r="1030" spans="3:11" s="6" customFormat="1">
      <c r="C1030" s="66"/>
      <c r="D1030" s="66"/>
      <c r="E1030" s="71"/>
      <c r="F1030" s="11"/>
      <c r="G1030" s="11"/>
      <c r="H1030" s="11"/>
      <c r="I1030" s="11"/>
      <c r="J1030" s="11"/>
      <c r="K1030" s="11"/>
    </row>
    <row r="1031" spans="3:11" s="6" customFormat="1">
      <c r="C1031" s="66"/>
      <c r="D1031" s="66"/>
      <c r="E1031" s="71"/>
      <c r="F1031" s="11"/>
      <c r="G1031" s="11"/>
      <c r="H1031" s="11"/>
      <c r="I1031" s="11"/>
      <c r="J1031" s="11"/>
      <c r="K1031" s="11"/>
    </row>
    <row r="1032" spans="3:11" s="6" customFormat="1">
      <c r="C1032" s="66"/>
      <c r="D1032" s="66"/>
      <c r="E1032" s="71"/>
      <c r="F1032" s="11"/>
      <c r="G1032" s="11"/>
      <c r="H1032" s="11"/>
      <c r="I1032" s="11"/>
      <c r="J1032" s="11"/>
      <c r="K1032" s="11"/>
    </row>
    <row r="1033" spans="3:11" s="6" customFormat="1">
      <c r="C1033" s="66"/>
      <c r="D1033" s="66"/>
      <c r="E1033" s="71"/>
      <c r="F1033" s="11"/>
      <c r="G1033" s="11"/>
      <c r="H1033" s="11"/>
      <c r="I1033" s="11"/>
      <c r="J1033" s="11"/>
      <c r="K1033" s="11"/>
    </row>
    <row r="1034" spans="3:11" s="6" customFormat="1">
      <c r="C1034" s="66"/>
      <c r="D1034" s="66"/>
      <c r="E1034" s="71"/>
      <c r="F1034" s="11"/>
      <c r="G1034" s="11"/>
      <c r="H1034" s="11"/>
      <c r="I1034" s="11"/>
      <c r="J1034" s="11"/>
      <c r="K1034" s="11"/>
    </row>
    <row r="1035" spans="3:11" s="6" customFormat="1">
      <c r="C1035" s="66"/>
      <c r="D1035" s="66"/>
      <c r="E1035" s="71"/>
      <c r="F1035" s="11"/>
      <c r="G1035" s="11"/>
      <c r="H1035" s="11"/>
      <c r="I1035" s="11"/>
      <c r="J1035" s="11"/>
      <c r="K1035" s="11"/>
    </row>
    <row r="1036" spans="3:11" s="6" customFormat="1">
      <c r="C1036" s="66"/>
      <c r="D1036" s="66"/>
      <c r="E1036" s="71"/>
      <c r="F1036" s="11"/>
      <c r="G1036" s="11"/>
      <c r="H1036" s="11"/>
      <c r="I1036" s="11"/>
      <c r="J1036" s="11"/>
      <c r="K1036" s="11"/>
    </row>
    <row r="1037" spans="3:11" s="6" customFormat="1">
      <c r="C1037" s="66"/>
      <c r="D1037" s="66"/>
      <c r="E1037" s="71"/>
      <c r="F1037" s="11"/>
      <c r="G1037" s="11"/>
      <c r="H1037" s="11"/>
      <c r="I1037" s="11"/>
      <c r="J1037" s="11"/>
      <c r="K1037" s="11"/>
    </row>
    <row r="1038" spans="3:11" s="6" customFormat="1">
      <c r="C1038" s="66"/>
      <c r="D1038" s="66"/>
      <c r="E1038" s="71"/>
      <c r="F1038" s="11"/>
      <c r="G1038" s="11"/>
      <c r="H1038" s="11"/>
      <c r="I1038" s="11"/>
      <c r="J1038" s="11"/>
      <c r="K1038" s="11"/>
    </row>
    <row r="1039" spans="3:11" s="6" customFormat="1">
      <c r="C1039" s="66"/>
      <c r="D1039" s="66"/>
      <c r="E1039" s="71"/>
      <c r="F1039" s="11"/>
      <c r="G1039" s="11"/>
      <c r="H1039" s="11"/>
      <c r="I1039" s="11"/>
      <c r="J1039" s="11"/>
      <c r="K1039" s="11"/>
    </row>
    <row r="1040" spans="3:11" s="6" customFormat="1">
      <c r="C1040" s="66"/>
      <c r="D1040" s="66"/>
      <c r="E1040" s="71"/>
      <c r="F1040" s="11"/>
      <c r="G1040" s="11"/>
      <c r="H1040" s="11"/>
      <c r="I1040" s="11"/>
      <c r="J1040" s="11"/>
      <c r="K1040" s="11"/>
    </row>
    <row r="1041" spans="3:11" s="6" customFormat="1">
      <c r="C1041" s="66"/>
      <c r="D1041" s="66"/>
      <c r="E1041" s="71"/>
      <c r="F1041" s="11"/>
      <c r="G1041" s="11"/>
      <c r="H1041" s="11"/>
      <c r="I1041" s="11"/>
      <c r="J1041" s="11"/>
      <c r="K1041" s="11"/>
    </row>
    <row r="1042" spans="3:11" s="6" customFormat="1">
      <c r="C1042" s="66"/>
      <c r="D1042" s="66"/>
      <c r="E1042" s="71"/>
      <c r="F1042" s="11"/>
      <c r="G1042" s="11"/>
      <c r="H1042" s="11"/>
      <c r="I1042" s="11"/>
      <c r="J1042" s="11"/>
      <c r="K1042" s="11"/>
    </row>
    <row r="1043" spans="3:11" s="6" customFormat="1">
      <c r="C1043" s="66"/>
      <c r="D1043" s="66"/>
      <c r="E1043" s="71"/>
      <c r="F1043" s="11"/>
      <c r="G1043" s="11"/>
      <c r="H1043" s="11"/>
      <c r="I1043" s="11"/>
      <c r="J1043" s="11"/>
      <c r="K1043" s="11"/>
    </row>
    <row r="1044" spans="3:11" s="6" customFormat="1">
      <c r="C1044" s="66"/>
      <c r="D1044" s="66"/>
      <c r="E1044" s="71"/>
      <c r="F1044" s="11"/>
      <c r="G1044" s="11"/>
      <c r="H1044" s="11"/>
      <c r="I1044" s="11"/>
      <c r="J1044" s="11"/>
      <c r="K1044" s="11"/>
    </row>
    <row r="1045" spans="3:11" s="6" customFormat="1">
      <c r="C1045" s="66"/>
      <c r="D1045" s="66"/>
      <c r="E1045" s="71"/>
      <c r="F1045" s="11"/>
      <c r="G1045" s="11"/>
      <c r="H1045" s="11"/>
      <c r="I1045" s="11"/>
      <c r="J1045" s="11"/>
      <c r="K1045" s="11"/>
    </row>
    <row r="1046" spans="3:11" s="6" customFormat="1">
      <c r="C1046" s="66"/>
      <c r="D1046" s="66"/>
      <c r="E1046" s="71"/>
      <c r="F1046" s="11"/>
      <c r="G1046" s="11"/>
      <c r="H1046" s="11"/>
      <c r="I1046" s="11"/>
      <c r="J1046" s="11"/>
      <c r="K1046" s="11"/>
    </row>
    <row r="1047" spans="3:11" s="6" customFormat="1">
      <c r="C1047" s="66"/>
      <c r="D1047" s="66"/>
      <c r="E1047" s="71"/>
      <c r="F1047" s="11"/>
      <c r="G1047" s="11"/>
      <c r="H1047" s="11"/>
      <c r="I1047" s="11"/>
      <c r="J1047" s="11"/>
      <c r="K1047" s="11"/>
    </row>
    <row r="1048" spans="3:11" s="6" customFormat="1">
      <c r="C1048" s="66"/>
      <c r="D1048" s="66"/>
      <c r="E1048" s="71"/>
      <c r="F1048" s="11"/>
      <c r="G1048" s="11"/>
      <c r="H1048" s="11"/>
      <c r="I1048" s="11"/>
      <c r="J1048" s="11"/>
      <c r="K1048" s="11"/>
    </row>
    <row r="1049" spans="3:11" s="6" customFormat="1">
      <c r="C1049" s="66"/>
      <c r="D1049" s="66"/>
      <c r="E1049" s="71"/>
      <c r="F1049" s="11"/>
      <c r="G1049" s="11"/>
      <c r="H1049" s="11"/>
      <c r="I1049" s="11"/>
      <c r="J1049" s="11"/>
      <c r="K1049" s="11"/>
    </row>
    <row r="1050" spans="3:11" s="6" customFormat="1">
      <c r="C1050" s="66"/>
      <c r="D1050" s="66"/>
      <c r="E1050" s="71"/>
      <c r="F1050" s="11"/>
      <c r="G1050" s="11"/>
      <c r="H1050" s="11"/>
      <c r="I1050" s="11"/>
      <c r="J1050" s="11"/>
      <c r="K1050" s="11"/>
    </row>
    <row r="1051" spans="3:11" s="6" customFormat="1">
      <c r="C1051" s="66"/>
      <c r="D1051" s="66"/>
      <c r="E1051" s="71"/>
      <c r="F1051" s="11"/>
      <c r="G1051" s="11"/>
      <c r="H1051" s="11"/>
      <c r="I1051" s="11"/>
      <c r="J1051" s="11"/>
      <c r="K1051" s="11"/>
    </row>
    <row r="1052" spans="3:11" s="6" customFormat="1">
      <c r="C1052" s="66"/>
      <c r="D1052" s="66"/>
      <c r="E1052" s="71"/>
      <c r="F1052" s="11"/>
      <c r="G1052" s="11"/>
      <c r="H1052" s="11"/>
      <c r="I1052" s="11"/>
      <c r="J1052" s="11"/>
      <c r="K1052" s="11"/>
    </row>
    <row r="1053" spans="3:11" s="6" customFormat="1">
      <c r="C1053" s="66"/>
      <c r="D1053" s="66"/>
      <c r="E1053" s="71"/>
      <c r="F1053" s="11"/>
      <c r="G1053" s="11"/>
      <c r="H1053" s="11"/>
      <c r="I1053" s="11"/>
      <c r="J1053" s="11"/>
      <c r="K1053" s="11"/>
    </row>
    <row r="1054" spans="3:11" s="6" customFormat="1">
      <c r="C1054" s="66"/>
      <c r="D1054" s="66"/>
      <c r="E1054" s="71"/>
      <c r="F1054" s="11"/>
      <c r="G1054" s="11"/>
      <c r="H1054" s="11"/>
      <c r="I1054" s="11"/>
      <c r="J1054" s="11"/>
      <c r="K1054" s="11"/>
    </row>
    <row r="1055" spans="3:11" s="6" customFormat="1">
      <c r="C1055" s="66"/>
      <c r="D1055" s="66"/>
      <c r="E1055" s="71"/>
      <c r="F1055" s="11"/>
      <c r="G1055" s="11"/>
      <c r="H1055" s="11"/>
      <c r="I1055" s="11"/>
      <c r="J1055" s="11"/>
      <c r="K1055" s="11"/>
    </row>
    <row r="1056" spans="3:11" s="6" customFormat="1">
      <c r="C1056" s="66"/>
      <c r="D1056" s="66"/>
      <c r="E1056" s="71"/>
      <c r="F1056" s="11"/>
      <c r="G1056" s="11"/>
      <c r="H1056" s="11"/>
      <c r="I1056" s="11"/>
      <c r="J1056" s="11"/>
      <c r="K1056" s="11"/>
    </row>
    <row r="1057" spans="3:11" s="6" customFormat="1">
      <c r="C1057" s="66"/>
      <c r="D1057" s="66"/>
      <c r="E1057" s="71"/>
      <c r="F1057" s="11"/>
      <c r="G1057" s="11"/>
      <c r="H1057" s="11"/>
      <c r="I1057" s="11"/>
      <c r="J1057" s="11"/>
      <c r="K1057" s="11"/>
    </row>
    <row r="1058" spans="3:11" s="6" customFormat="1">
      <c r="C1058" s="66"/>
      <c r="D1058" s="66"/>
      <c r="E1058" s="71"/>
      <c r="F1058" s="11"/>
      <c r="G1058" s="11"/>
      <c r="H1058" s="11"/>
      <c r="I1058" s="11"/>
      <c r="J1058" s="11"/>
      <c r="K1058" s="11"/>
    </row>
    <row r="1059" spans="3:11" s="6" customFormat="1">
      <c r="C1059" s="66"/>
      <c r="D1059" s="66"/>
      <c r="E1059" s="71"/>
      <c r="F1059" s="11"/>
      <c r="G1059" s="11"/>
      <c r="H1059" s="11"/>
      <c r="I1059" s="11"/>
      <c r="J1059" s="11"/>
      <c r="K1059" s="11"/>
    </row>
    <row r="1060" spans="3:11" s="6" customFormat="1">
      <c r="C1060" s="66"/>
      <c r="D1060" s="66"/>
      <c r="E1060" s="71"/>
      <c r="F1060" s="11"/>
      <c r="G1060" s="11"/>
      <c r="H1060" s="11"/>
      <c r="I1060" s="11"/>
      <c r="J1060" s="11"/>
      <c r="K1060" s="11"/>
    </row>
    <row r="1061" spans="3:11" s="6" customFormat="1">
      <c r="C1061" s="66"/>
      <c r="D1061" s="66"/>
      <c r="E1061" s="71"/>
      <c r="F1061" s="11"/>
      <c r="G1061" s="11"/>
      <c r="H1061" s="11"/>
      <c r="I1061" s="11"/>
      <c r="J1061" s="11"/>
      <c r="K1061" s="11"/>
    </row>
    <row r="1062" spans="3:11" s="6" customFormat="1">
      <c r="C1062" s="66"/>
      <c r="D1062" s="66"/>
      <c r="E1062" s="71"/>
      <c r="F1062" s="11"/>
      <c r="G1062" s="11"/>
      <c r="H1062" s="11"/>
      <c r="I1062" s="11"/>
      <c r="J1062" s="11"/>
      <c r="K1062" s="11"/>
    </row>
    <row r="1063" spans="3:11" s="6" customFormat="1">
      <c r="C1063" s="66"/>
      <c r="D1063" s="66"/>
      <c r="E1063" s="71"/>
      <c r="F1063" s="11"/>
      <c r="G1063" s="11"/>
      <c r="H1063" s="11"/>
      <c r="I1063" s="11"/>
      <c r="J1063" s="11"/>
      <c r="K1063" s="11"/>
    </row>
    <row r="1064" spans="3:11" s="6" customFormat="1">
      <c r="C1064" s="66"/>
      <c r="D1064" s="66"/>
      <c r="E1064" s="71"/>
      <c r="F1064" s="11"/>
      <c r="G1064" s="11"/>
      <c r="H1064" s="11"/>
      <c r="I1064" s="11"/>
      <c r="J1064" s="11"/>
      <c r="K1064" s="11"/>
    </row>
    <row r="1065" spans="3:11" s="6" customFormat="1">
      <c r="C1065" s="66"/>
      <c r="D1065" s="66"/>
      <c r="E1065" s="71"/>
      <c r="F1065" s="11"/>
      <c r="G1065" s="11"/>
      <c r="H1065" s="11"/>
      <c r="I1065" s="11"/>
      <c r="J1065" s="11"/>
      <c r="K1065" s="11"/>
    </row>
    <row r="1066" spans="3:11" s="6" customFormat="1">
      <c r="C1066" s="66"/>
      <c r="D1066" s="66"/>
      <c r="E1066" s="71"/>
      <c r="F1066" s="11"/>
      <c r="G1066" s="11"/>
      <c r="H1066" s="11"/>
      <c r="I1066" s="11"/>
      <c r="J1066" s="11"/>
      <c r="K1066" s="11"/>
    </row>
    <row r="1067" spans="3:11" s="6" customFormat="1">
      <c r="C1067" s="66"/>
      <c r="D1067" s="66"/>
      <c r="E1067" s="71"/>
      <c r="F1067" s="11"/>
      <c r="G1067" s="11"/>
      <c r="H1067" s="11"/>
      <c r="I1067" s="11"/>
      <c r="J1067" s="11"/>
      <c r="K1067" s="11"/>
    </row>
    <row r="1068" spans="3:11" s="6" customFormat="1">
      <c r="C1068" s="66"/>
      <c r="D1068" s="66"/>
      <c r="E1068" s="71"/>
      <c r="F1068" s="11"/>
      <c r="G1068" s="11"/>
      <c r="H1068" s="11"/>
      <c r="I1068" s="11"/>
      <c r="J1068" s="11"/>
      <c r="K1068" s="11"/>
    </row>
    <row r="1069" spans="3:11" s="6" customFormat="1">
      <c r="C1069" s="66"/>
      <c r="D1069" s="66"/>
      <c r="E1069" s="71"/>
      <c r="F1069" s="11"/>
      <c r="G1069" s="11"/>
      <c r="H1069" s="11"/>
      <c r="I1069" s="11"/>
      <c r="J1069" s="11"/>
      <c r="K1069" s="11"/>
    </row>
    <row r="1070" spans="3:11" s="6" customFormat="1">
      <c r="C1070" s="66"/>
      <c r="D1070" s="66"/>
      <c r="E1070" s="71"/>
      <c r="F1070" s="11"/>
      <c r="G1070" s="11"/>
      <c r="H1070" s="11"/>
      <c r="I1070" s="11"/>
      <c r="J1070" s="11"/>
      <c r="K1070" s="11"/>
    </row>
    <row r="1071" spans="3:11" s="6" customFormat="1">
      <c r="C1071" s="66"/>
      <c r="D1071" s="66"/>
      <c r="E1071" s="71"/>
      <c r="F1071" s="11"/>
      <c r="G1071" s="11"/>
      <c r="H1071" s="11"/>
      <c r="I1071" s="11"/>
      <c r="J1071" s="11"/>
      <c r="K1071" s="11"/>
    </row>
    <row r="1072" spans="3:11" s="6" customFormat="1">
      <c r="C1072" s="66"/>
      <c r="D1072" s="66"/>
      <c r="E1072" s="71"/>
      <c r="F1072" s="11"/>
      <c r="G1072" s="11"/>
      <c r="H1072" s="11"/>
      <c r="I1072" s="11"/>
      <c r="J1072" s="11"/>
      <c r="K1072" s="11"/>
    </row>
    <row r="1073" spans="3:11" s="6" customFormat="1">
      <c r="C1073" s="66"/>
      <c r="D1073" s="66"/>
      <c r="E1073" s="71"/>
      <c r="F1073" s="11"/>
      <c r="G1073" s="11"/>
      <c r="H1073" s="11"/>
      <c r="I1073" s="11"/>
      <c r="J1073" s="11"/>
      <c r="K1073" s="11"/>
    </row>
    <row r="1074" spans="3:11" s="6" customFormat="1">
      <c r="C1074" s="66"/>
      <c r="D1074" s="66"/>
      <c r="E1074" s="71"/>
      <c r="F1074" s="11"/>
      <c r="G1074" s="11"/>
      <c r="H1074" s="11"/>
      <c r="I1074" s="11"/>
      <c r="J1074" s="11"/>
      <c r="K1074" s="11"/>
    </row>
    <row r="1075" spans="3:11" s="6" customFormat="1">
      <c r="C1075" s="66"/>
      <c r="D1075" s="66"/>
      <c r="E1075" s="71"/>
      <c r="F1075" s="11"/>
      <c r="G1075" s="11"/>
      <c r="H1075" s="11"/>
      <c r="I1075" s="11"/>
      <c r="J1075" s="11"/>
      <c r="K1075" s="11"/>
    </row>
    <row r="1076" spans="3:11" s="6" customFormat="1">
      <c r="C1076" s="66"/>
      <c r="D1076" s="66"/>
      <c r="E1076" s="71"/>
      <c r="F1076" s="11"/>
      <c r="G1076" s="11"/>
      <c r="H1076" s="11"/>
      <c r="I1076" s="11"/>
      <c r="J1076" s="11"/>
      <c r="K1076" s="11"/>
    </row>
    <row r="1077" spans="3:11" s="6" customFormat="1">
      <c r="C1077" s="66"/>
      <c r="D1077" s="66"/>
      <c r="E1077" s="71"/>
      <c r="F1077" s="11"/>
      <c r="G1077" s="11"/>
      <c r="H1077" s="11"/>
      <c r="I1077" s="11"/>
      <c r="J1077" s="11"/>
      <c r="K1077" s="11"/>
    </row>
    <row r="1078" spans="3:11" s="6" customFormat="1">
      <c r="C1078" s="66"/>
      <c r="D1078" s="66"/>
      <c r="E1078" s="71"/>
      <c r="F1078" s="11"/>
      <c r="G1078" s="11"/>
      <c r="H1078" s="11"/>
      <c r="I1078" s="11"/>
      <c r="J1078" s="11"/>
      <c r="K1078" s="11"/>
    </row>
    <row r="1079" spans="3:11" s="6" customFormat="1">
      <c r="C1079" s="66"/>
      <c r="D1079" s="66"/>
      <c r="E1079" s="71"/>
      <c r="F1079" s="11"/>
      <c r="G1079" s="11"/>
      <c r="H1079" s="11"/>
      <c r="I1079" s="11"/>
      <c r="J1079" s="11"/>
      <c r="K1079" s="11"/>
    </row>
    <row r="1080" spans="3:11" s="6" customFormat="1">
      <c r="C1080" s="66"/>
      <c r="D1080" s="66"/>
      <c r="E1080" s="71"/>
      <c r="F1080" s="11"/>
      <c r="G1080" s="11"/>
      <c r="H1080" s="11"/>
      <c r="I1080" s="11"/>
      <c r="J1080" s="11"/>
      <c r="K1080" s="11"/>
    </row>
    <row r="1081" spans="3:11" s="6" customFormat="1">
      <c r="C1081" s="66"/>
      <c r="D1081" s="66"/>
      <c r="E1081" s="71"/>
      <c r="F1081" s="11"/>
      <c r="G1081" s="11"/>
      <c r="H1081" s="11"/>
      <c r="I1081" s="11"/>
      <c r="J1081" s="11"/>
      <c r="K1081" s="11"/>
    </row>
    <row r="1082" spans="3:11" s="6" customFormat="1">
      <c r="C1082" s="66"/>
      <c r="D1082" s="66"/>
      <c r="E1082" s="71"/>
      <c r="F1082" s="11"/>
      <c r="G1082" s="11"/>
      <c r="H1082" s="11"/>
      <c r="I1082" s="11"/>
      <c r="J1082" s="11"/>
      <c r="K1082" s="11"/>
    </row>
    <row r="1083" spans="3:11" s="6" customFormat="1">
      <c r="C1083" s="66"/>
      <c r="D1083" s="66"/>
      <c r="E1083" s="71"/>
      <c r="F1083" s="11"/>
      <c r="G1083" s="11"/>
      <c r="H1083" s="11"/>
      <c r="I1083" s="11"/>
      <c r="J1083" s="11"/>
      <c r="K1083" s="11"/>
    </row>
    <row r="1084" spans="3:11" s="6" customFormat="1">
      <c r="C1084" s="66"/>
      <c r="D1084" s="66"/>
      <c r="E1084" s="71"/>
      <c r="F1084" s="11"/>
      <c r="G1084" s="11"/>
      <c r="H1084" s="11"/>
      <c r="I1084" s="11"/>
      <c r="J1084" s="11"/>
      <c r="K1084" s="11"/>
    </row>
    <row r="1085" spans="3:11" s="6" customFormat="1">
      <c r="C1085" s="66"/>
      <c r="D1085" s="66"/>
      <c r="E1085" s="71"/>
      <c r="F1085" s="11"/>
      <c r="G1085" s="11"/>
      <c r="H1085" s="11"/>
      <c r="I1085" s="11"/>
      <c r="J1085" s="11"/>
      <c r="K1085" s="11"/>
    </row>
    <row r="1086" spans="3:11" s="6" customFormat="1">
      <c r="C1086" s="66"/>
      <c r="D1086" s="66"/>
      <c r="E1086" s="71"/>
      <c r="F1086" s="11"/>
      <c r="G1086" s="11"/>
      <c r="H1086" s="11"/>
      <c r="I1086" s="11"/>
      <c r="J1086" s="11"/>
      <c r="K1086" s="11"/>
    </row>
    <row r="1087" spans="3:11" s="6" customFormat="1">
      <c r="C1087" s="66"/>
      <c r="D1087" s="66"/>
      <c r="E1087" s="71"/>
      <c r="F1087" s="11"/>
      <c r="G1087" s="11"/>
      <c r="H1087" s="11"/>
      <c r="I1087" s="11"/>
      <c r="J1087" s="11"/>
      <c r="K1087" s="11"/>
    </row>
    <row r="1088" spans="3:11" s="6" customFormat="1">
      <c r="C1088" s="66"/>
      <c r="D1088" s="66"/>
      <c r="E1088" s="71"/>
      <c r="F1088" s="11"/>
      <c r="G1088" s="11"/>
      <c r="H1088" s="11"/>
      <c r="I1088" s="11"/>
      <c r="J1088" s="11"/>
      <c r="K1088" s="11"/>
    </row>
    <row r="1089" spans="3:11" s="6" customFormat="1">
      <c r="C1089" s="66"/>
      <c r="D1089" s="66"/>
      <c r="E1089" s="71"/>
      <c r="F1089" s="11"/>
      <c r="G1089" s="11"/>
      <c r="H1089" s="11"/>
      <c r="I1089" s="11"/>
      <c r="J1089" s="11"/>
      <c r="K1089" s="11"/>
    </row>
    <row r="1090" spans="3:11" s="6" customFormat="1">
      <c r="C1090" s="66"/>
      <c r="D1090" s="66"/>
      <c r="E1090" s="71"/>
      <c r="F1090" s="11"/>
      <c r="G1090" s="11"/>
      <c r="H1090" s="11"/>
      <c r="I1090" s="11"/>
      <c r="J1090" s="11"/>
      <c r="K1090" s="11"/>
    </row>
  </sheetData>
  <mergeCells count="241">
    <mergeCell ref="A447:D447"/>
    <mergeCell ref="E447:F447"/>
    <mergeCell ref="A448:D448"/>
    <mergeCell ref="E448:F448"/>
    <mergeCell ref="A449:D449"/>
    <mergeCell ref="E449:F449"/>
    <mergeCell ref="A444:D444"/>
    <mergeCell ref="E444:F444"/>
    <mergeCell ref="A445:D445"/>
    <mergeCell ref="E445:F445"/>
    <mergeCell ref="A446:D446"/>
    <mergeCell ref="E446:F446"/>
    <mergeCell ref="C437:C438"/>
    <mergeCell ref="D437:D438"/>
    <mergeCell ref="E437:E438"/>
    <mergeCell ref="A440:C440"/>
    <mergeCell ref="A441:C441"/>
    <mergeCell ref="A443:D443"/>
    <mergeCell ref="E443:F443"/>
    <mergeCell ref="C421:C422"/>
    <mergeCell ref="D421:D422"/>
    <mergeCell ref="E421:E422"/>
    <mergeCell ref="A426:C426"/>
    <mergeCell ref="A427:K427"/>
    <mergeCell ref="C433:C434"/>
    <mergeCell ref="D433:D434"/>
    <mergeCell ref="E433:E434"/>
    <mergeCell ref="C416:C417"/>
    <mergeCell ref="D416:D417"/>
    <mergeCell ref="E416:E417"/>
    <mergeCell ref="C419:C420"/>
    <mergeCell ref="D419:D420"/>
    <mergeCell ref="E419:E420"/>
    <mergeCell ref="C399:C400"/>
    <mergeCell ref="D399:D400"/>
    <mergeCell ref="E399:E400"/>
    <mergeCell ref="A404:C404"/>
    <mergeCell ref="A405:K405"/>
    <mergeCell ref="C411:C412"/>
    <mergeCell ref="D411:D412"/>
    <mergeCell ref="E411:E412"/>
    <mergeCell ref="C392:C393"/>
    <mergeCell ref="D392:D393"/>
    <mergeCell ref="E392:E393"/>
    <mergeCell ref="C397:C398"/>
    <mergeCell ref="D397:D398"/>
    <mergeCell ref="E397:E398"/>
    <mergeCell ref="C375:C378"/>
    <mergeCell ref="D375:D378"/>
    <mergeCell ref="E375:E378"/>
    <mergeCell ref="A379:C379"/>
    <mergeCell ref="A380:K380"/>
    <mergeCell ref="C387:C389"/>
    <mergeCell ref="D387:D389"/>
    <mergeCell ref="E387:E389"/>
    <mergeCell ref="C366:C367"/>
    <mergeCell ref="D366:D367"/>
    <mergeCell ref="E366:E367"/>
    <mergeCell ref="C368:C369"/>
    <mergeCell ref="D368:D369"/>
    <mergeCell ref="E368:E369"/>
    <mergeCell ref="C359:C360"/>
    <mergeCell ref="D359:D360"/>
    <mergeCell ref="E359:E360"/>
    <mergeCell ref="C363:C365"/>
    <mergeCell ref="D363:D365"/>
    <mergeCell ref="E363:E365"/>
    <mergeCell ref="C331:C340"/>
    <mergeCell ref="D331:D340"/>
    <mergeCell ref="E331:E340"/>
    <mergeCell ref="A341:C341"/>
    <mergeCell ref="A342:K342"/>
    <mergeCell ref="C350:C356"/>
    <mergeCell ref="D350:D356"/>
    <mergeCell ref="E350:E356"/>
    <mergeCell ref="C319:C325"/>
    <mergeCell ref="D319:D325"/>
    <mergeCell ref="E319:E325"/>
    <mergeCell ref="C326:C327"/>
    <mergeCell ref="D326:D327"/>
    <mergeCell ref="E326:E327"/>
    <mergeCell ref="A291:C291"/>
    <mergeCell ref="A292:K292"/>
    <mergeCell ref="C300:C309"/>
    <mergeCell ref="D300:D309"/>
    <mergeCell ref="E300:E309"/>
    <mergeCell ref="C315:C316"/>
    <mergeCell ref="D315:D316"/>
    <mergeCell ref="E315:E316"/>
    <mergeCell ref="C279:C286"/>
    <mergeCell ref="D279:D286"/>
    <mergeCell ref="E279:E286"/>
    <mergeCell ref="C287:C290"/>
    <mergeCell ref="D287:D290"/>
    <mergeCell ref="E287:E290"/>
    <mergeCell ref="C270:C271"/>
    <mergeCell ref="D270:D271"/>
    <mergeCell ref="E270:E271"/>
    <mergeCell ref="C273:C274"/>
    <mergeCell ref="D273:D274"/>
    <mergeCell ref="E273:E274"/>
    <mergeCell ref="A256:C256"/>
    <mergeCell ref="A257:K257"/>
    <mergeCell ref="C259:C261"/>
    <mergeCell ref="D259:D261"/>
    <mergeCell ref="E259:E261"/>
    <mergeCell ref="C265:C267"/>
    <mergeCell ref="D265:D267"/>
    <mergeCell ref="E265:E267"/>
    <mergeCell ref="C237:C238"/>
    <mergeCell ref="D237:D238"/>
    <mergeCell ref="E237:E238"/>
    <mergeCell ref="C239:C254"/>
    <mergeCell ref="D239:D254"/>
    <mergeCell ref="E239:E254"/>
    <mergeCell ref="C232:C233"/>
    <mergeCell ref="D232:D233"/>
    <mergeCell ref="E232:E233"/>
    <mergeCell ref="C234:C235"/>
    <mergeCell ref="D234:D235"/>
    <mergeCell ref="E234:E235"/>
    <mergeCell ref="C219:C227"/>
    <mergeCell ref="D219:D227"/>
    <mergeCell ref="E219:E227"/>
    <mergeCell ref="C228:C231"/>
    <mergeCell ref="D228:D231"/>
    <mergeCell ref="E228:E231"/>
    <mergeCell ref="C211:C215"/>
    <mergeCell ref="D211:D215"/>
    <mergeCell ref="E211:E215"/>
    <mergeCell ref="C216:C217"/>
    <mergeCell ref="D216:D217"/>
    <mergeCell ref="E216:E217"/>
    <mergeCell ref="C206:C207"/>
    <mergeCell ref="D206:D207"/>
    <mergeCell ref="E206:E207"/>
    <mergeCell ref="C208:C209"/>
    <mergeCell ref="D208:D209"/>
    <mergeCell ref="E208:E209"/>
    <mergeCell ref="C193:C202"/>
    <mergeCell ref="D193:D202"/>
    <mergeCell ref="E193:E202"/>
    <mergeCell ref="C203:C204"/>
    <mergeCell ref="D203:D204"/>
    <mergeCell ref="E203:E204"/>
    <mergeCell ref="A179:C179"/>
    <mergeCell ref="A180:K180"/>
    <mergeCell ref="C183:C184"/>
    <mergeCell ref="D183:D184"/>
    <mergeCell ref="E183:E184"/>
    <mergeCell ref="C190:C191"/>
    <mergeCell ref="D190:D191"/>
    <mergeCell ref="E190:E191"/>
    <mergeCell ref="A160:C160"/>
    <mergeCell ref="A161:K161"/>
    <mergeCell ref="C170:C171"/>
    <mergeCell ref="D170:D171"/>
    <mergeCell ref="E170:E171"/>
    <mergeCell ref="C174:C175"/>
    <mergeCell ref="D174:D175"/>
    <mergeCell ref="E174:E175"/>
    <mergeCell ref="C153:C154"/>
    <mergeCell ref="D153:D154"/>
    <mergeCell ref="E153:E154"/>
    <mergeCell ref="C155:C156"/>
    <mergeCell ref="D155:D156"/>
    <mergeCell ref="E155:E156"/>
    <mergeCell ref="A140:C140"/>
    <mergeCell ref="A141:K141"/>
    <mergeCell ref="C145:C146"/>
    <mergeCell ref="D145:D146"/>
    <mergeCell ref="E145:E146"/>
    <mergeCell ref="C150:C151"/>
    <mergeCell ref="D150:D151"/>
    <mergeCell ref="E150:E151"/>
    <mergeCell ref="C132:C134"/>
    <mergeCell ref="D132:D134"/>
    <mergeCell ref="E132:E134"/>
    <mergeCell ref="C135:C136"/>
    <mergeCell ref="D135:D136"/>
    <mergeCell ref="E135:E136"/>
    <mergeCell ref="A113:C113"/>
    <mergeCell ref="A114:K114"/>
    <mergeCell ref="C120:C123"/>
    <mergeCell ref="D120:D123"/>
    <mergeCell ref="E120:E123"/>
    <mergeCell ref="C127:C128"/>
    <mergeCell ref="D127:D128"/>
    <mergeCell ref="E127:E128"/>
    <mergeCell ref="C106:C107"/>
    <mergeCell ref="D106:D107"/>
    <mergeCell ref="E106:E107"/>
    <mergeCell ref="C108:C109"/>
    <mergeCell ref="D108:D109"/>
    <mergeCell ref="E108:E109"/>
    <mergeCell ref="A81:C81"/>
    <mergeCell ref="A82:K82"/>
    <mergeCell ref="C89:C96"/>
    <mergeCell ref="D89:D96"/>
    <mergeCell ref="E89:E96"/>
    <mergeCell ref="C101:C102"/>
    <mergeCell ref="D101:D102"/>
    <mergeCell ref="E101:E102"/>
    <mergeCell ref="C73:C74"/>
    <mergeCell ref="D73:D74"/>
    <mergeCell ref="E73:E74"/>
    <mergeCell ref="C76:C77"/>
    <mergeCell ref="D76:D77"/>
    <mergeCell ref="E76:E77"/>
    <mergeCell ref="C68:C69"/>
    <mergeCell ref="D68:D69"/>
    <mergeCell ref="E68:E69"/>
    <mergeCell ref="C70:C71"/>
    <mergeCell ref="D70:D71"/>
    <mergeCell ref="E70:E71"/>
    <mergeCell ref="C50:C52"/>
    <mergeCell ref="D50:D52"/>
    <mergeCell ref="E50:E52"/>
    <mergeCell ref="A53:C53"/>
    <mergeCell ref="A54:K54"/>
    <mergeCell ref="C61:C65"/>
    <mergeCell ref="D61:D65"/>
    <mergeCell ref="E61:E65"/>
    <mergeCell ref="C27:C28"/>
    <mergeCell ref="D27:D28"/>
    <mergeCell ref="E27:E28"/>
    <mergeCell ref="C43:C45"/>
    <mergeCell ref="D43:D45"/>
    <mergeCell ref="E43:E45"/>
    <mergeCell ref="P12:S12"/>
    <mergeCell ref="C14:D14"/>
    <mergeCell ref="N15:Z15"/>
    <mergeCell ref="C25:C26"/>
    <mergeCell ref="D25:D26"/>
    <mergeCell ref="E25:E26"/>
    <mergeCell ref="J5:K5"/>
    <mergeCell ref="J6:K6"/>
    <mergeCell ref="I7:K7"/>
    <mergeCell ref="H8:K10"/>
    <mergeCell ref="A11:K11"/>
    <mergeCell ref="A12:K12"/>
  </mergeCells>
  <conditionalFormatting sqref="H15:I52">
    <cfRule type="cellIs" dxfId="1" priority="1" operator="lessThan">
      <formula>0</formula>
    </cfRule>
    <cfRule type="cellIs" dxfId="0" priority="2" operator="greaterThan">
      <formula>0</formula>
    </cfRule>
  </conditionalFormatting>
  <pageMargins left="0" right="0" top="0" bottom="0" header="0.3" footer="0.3"/>
  <pageSetup paperSize="9" scale="60" orientation="portrait" r:id="rId1"/>
  <rowBreaks count="5" manualBreakCount="5">
    <brk id="173" max="10" man="1"/>
    <brk id="215" max="10" man="1"/>
    <brk id="256" max="10" man="1"/>
    <brk id="298" max="10" man="1"/>
    <brk id="42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91"/>
  <sheetViews>
    <sheetView view="pageBreakPreview" topLeftCell="A434" zoomScale="85" zoomScaleNormal="85" zoomScaleSheetLayoutView="85" workbookViewId="0">
      <selection activeCell="C18" sqref="C18"/>
    </sheetView>
  </sheetViews>
  <sheetFormatPr defaultRowHeight="12.75"/>
  <cols>
    <col min="1" max="2" width="4.140625" style="1" customWidth="1"/>
    <col min="3" max="3" width="35.85546875" style="2" customWidth="1"/>
    <col min="4" max="4" width="29.5703125" style="2" customWidth="1"/>
    <col min="5" max="5" width="8" style="3" customWidth="1"/>
    <col min="6" max="6" width="14.140625" style="4" customWidth="1"/>
    <col min="7" max="7" width="14.140625" style="5" customWidth="1"/>
    <col min="8" max="9" width="13.140625" style="4" customWidth="1"/>
    <col min="10" max="10" width="14.42578125" style="4" customWidth="1"/>
    <col min="11" max="11" width="14.42578125" style="5" customWidth="1"/>
    <col min="12" max="12" width="12.28515625" style="6" customWidth="1"/>
    <col min="13" max="13" width="14" style="6" customWidth="1"/>
    <col min="14" max="16" width="9.140625" style="6" customWidth="1"/>
    <col min="17" max="85" width="9.140625" style="6"/>
    <col min="86" max="16384" width="9.140625" style="1"/>
  </cols>
  <sheetData>
    <row r="1" spans="1:85" ht="15" hidden="1" customHeight="1"/>
    <row r="2" spans="1:85" ht="15" hidden="1" customHeight="1">
      <c r="N2" s="6">
        <f>1-0.244</f>
        <v>0.75600000000000001</v>
      </c>
      <c r="O2" s="7">
        <v>1</v>
      </c>
      <c r="P2" s="6">
        <f>+N2-O2/100</f>
        <v>0.746</v>
      </c>
    </row>
    <row r="3" spans="1:85" ht="15" hidden="1" customHeight="1">
      <c r="N3" s="6">
        <f>1-0.26</f>
        <v>0.74</v>
      </c>
      <c r="O3" s="6">
        <f>+O2</f>
        <v>1</v>
      </c>
      <c r="P3" s="6">
        <f>+N3-O3/100</f>
        <v>0.73</v>
      </c>
    </row>
    <row r="4" spans="1:85" ht="15" hidden="1" customHeight="1">
      <c r="N4" s="6">
        <f>120000*P2</f>
        <v>89520</v>
      </c>
    </row>
    <row r="5" spans="1:85" ht="21.75" customHeight="1">
      <c r="A5" s="6"/>
      <c r="B5" s="6"/>
      <c r="C5" s="8"/>
      <c r="D5" s="8"/>
      <c r="E5" s="9"/>
      <c r="F5" s="10"/>
      <c r="G5" s="11"/>
      <c r="H5" s="11"/>
      <c r="I5" s="12"/>
      <c r="J5" s="88" t="s">
        <v>0</v>
      </c>
      <c r="K5" s="88"/>
    </row>
    <row r="6" spans="1:85" ht="15.75" customHeight="1">
      <c r="A6" s="6"/>
      <c r="B6" s="6"/>
      <c r="C6" s="8"/>
      <c r="D6" s="8"/>
      <c r="E6" s="9"/>
      <c r="F6" s="10"/>
      <c r="G6" s="11"/>
      <c r="H6" s="11"/>
      <c r="I6" s="12"/>
      <c r="J6" s="88" t="s">
        <v>1</v>
      </c>
      <c r="K6" s="88"/>
    </row>
    <row r="7" spans="1:85" ht="21.75" customHeight="1">
      <c r="A7" s="6"/>
      <c r="B7" s="6"/>
      <c r="C7" s="8"/>
      <c r="D7" s="8"/>
      <c r="E7" s="9"/>
      <c r="F7" s="10"/>
      <c r="G7" s="11"/>
      <c r="H7" s="11"/>
      <c r="I7" s="88" t="s">
        <v>2</v>
      </c>
      <c r="J7" s="88"/>
      <c r="K7" s="88"/>
    </row>
    <row r="8" spans="1:85" ht="30" customHeight="1">
      <c r="A8" s="6"/>
      <c r="B8" s="6"/>
      <c r="C8" s="8"/>
      <c r="D8" s="8"/>
      <c r="E8" s="9"/>
      <c r="F8" s="10"/>
      <c r="G8" s="11"/>
      <c r="H8" s="88" t="s">
        <v>3</v>
      </c>
      <c r="I8" s="88"/>
      <c r="J8" s="88"/>
      <c r="K8" s="88"/>
    </row>
    <row r="9" spans="1:85" ht="55.5" customHeight="1">
      <c r="A9" s="6"/>
      <c r="B9" s="6"/>
      <c r="C9" s="8"/>
      <c r="D9" s="8"/>
      <c r="E9" s="9"/>
      <c r="F9" s="10"/>
      <c r="G9" s="11"/>
      <c r="H9" s="88"/>
      <c r="I9" s="88"/>
      <c r="J9" s="88"/>
      <c r="K9" s="88"/>
    </row>
    <row r="10" spans="1:85" ht="28.5" customHeight="1">
      <c r="A10" s="6"/>
      <c r="B10" s="6"/>
      <c r="C10" s="8"/>
      <c r="D10" s="8"/>
      <c r="E10" s="9"/>
      <c r="F10" s="10"/>
      <c r="G10" s="11"/>
      <c r="H10" s="88"/>
      <c r="I10" s="88"/>
      <c r="J10" s="88"/>
      <c r="K10" s="88"/>
    </row>
    <row r="11" spans="1:85" ht="48.75" customHeight="1">
      <c r="A11" s="89" t="s">
        <v>4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85" ht="45.75" customHeight="1">
      <c r="A12" s="91" t="s">
        <v>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13"/>
      <c r="M12" s="13"/>
      <c r="P12" s="83"/>
      <c r="Q12" s="83"/>
      <c r="R12" s="83"/>
      <c r="S12" s="83"/>
    </row>
    <row r="13" spans="1:85" ht="105" customHeight="1">
      <c r="A13" s="14" t="s">
        <v>6</v>
      </c>
      <c r="B13" s="14" t="s">
        <v>7</v>
      </c>
      <c r="C13" s="15" t="s">
        <v>8</v>
      </c>
      <c r="D13" s="15" t="s">
        <v>9</v>
      </c>
      <c r="E13" s="15" t="s">
        <v>10</v>
      </c>
      <c r="F13" s="16" t="s">
        <v>11</v>
      </c>
      <c r="G13" s="16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3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85" s="25" customFormat="1" ht="15.75" customHeight="1">
      <c r="A14" s="18">
        <v>1</v>
      </c>
      <c r="B14" s="20">
        <v>2</v>
      </c>
      <c r="C14" s="84">
        <v>3</v>
      </c>
      <c r="D14" s="84"/>
      <c r="E14" s="20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2">
        <v>10</v>
      </c>
      <c r="L14" s="23"/>
      <c r="M14" s="23"/>
      <c r="N14" s="23"/>
      <c r="O14" s="23"/>
      <c r="P14" s="23"/>
      <c r="Q14" s="24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85" s="31" customFormat="1" ht="32.1" customHeight="1">
      <c r="A15" s="35">
        <v>1</v>
      </c>
      <c r="B15" s="35">
        <v>1</v>
      </c>
      <c r="C15" s="34" t="s">
        <v>17</v>
      </c>
      <c r="D15" s="34" t="s">
        <v>18</v>
      </c>
      <c r="E15" s="35">
        <v>1</v>
      </c>
      <c r="F15" s="28">
        <v>1367233</v>
      </c>
      <c r="G15" s="29">
        <f>+IF(F15&gt;120000,F15-F15*0.01-29280-(F15-120000)*0.26,F15-F15*0.01-F15*0.244)</f>
        <v>1000000.0899999999</v>
      </c>
      <c r="H15" s="30"/>
      <c r="I15" s="30"/>
      <c r="J15" s="29">
        <f t="shared" ref="J15:J53" si="0">F15+H15+I15</f>
        <v>1367233</v>
      </c>
      <c r="K15" s="29">
        <f t="shared" ref="K15:K53" si="1">+IF(J15&gt;120000,J15-J15*0.01-29280-(J15-120000)*0.26,J15-J15*0.01-J15*0.244)</f>
        <v>1000000.0899999999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</row>
    <row r="16" spans="1:85" s="31" customFormat="1" ht="32.1" customHeight="1">
      <c r="A16" s="35">
        <v>2</v>
      </c>
      <c r="B16" s="35">
        <v>2</v>
      </c>
      <c r="C16" s="34" t="s">
        <v>19</v>
      </c>
      <c r="D16" s="34" t="s">
        <v>20</v>
      </c>
      <c r="E16" s="35">
        <v>1</v>
      </c>
      <c r="F16" s="28">
        <v>413452</v>
      </c>
      <c r="G16" s="29">
        <f t="shared" ref="G16:G53" si="2">+IF(F16&gt;120000,F16-F16*0.01-29280-(F16-120000)*0.26,F16-F16*0.01-F16*0.244)</f>
        <v>303739.95999999996</v>
      </c>
      <c r="H16" s="30"/>
      <c r="I16" s="30"/>
      <c r="J16" s="29">
        <f t="shared" si="0"/>
        <v>413452</v>
      </c>
      <c r="K16" s="29">
        <f t="shared" si="1"/>
        <v>303739.95999999996</v>
      </c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s="31" customFormat="1" ht="32.1" customHeight="1">
      <c r="A17" s="35">
        <v>3</v>
      </c>
      <c r="B17" s="35">
        <v>3</v>
      </c>
      <c r="C17" s="34" t="s">
        <v>192</v>
      </c>
      <c r="D17" s="34" t="s">
        <v>193</v>
      </c>
      <c r="E17" s="35">
        <v>1</v>
      </c>
      <c r="F17" s="28">
        <v>682301.4</v>
      </c>
      <c r="G17" s="29">
        <f t="shared" si="2"/>
        <v>500000.02200000006</v>
      </c>
      <c r="H17" s="30"/>
      <c r="I17" s="30"/>
      <c r="J17" s="29">
        <f t="shared" si="0"/>
        <v>682301.4</v>
      </c>
      <c r="K17" s="29">
        <f t="shared" si="1"/>
        <v>500000.02200000006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s="31" customFormat="1" ht="32.1" customHeight="1">
      <c r="A18" s="35">
        <v>4</v>
      </c>
      <c r="B18" s="35">
        <v>4</v>
      </c>
      <c r="C18" s="34" t="s">
        <v>21</v>
      </c>
      <c r="D18" s="34" t="s">
        <v>22</v>
      </c>
      <c r="E18" s="35">
        <v>1</v>
      </c>
      <c r="F18" s="28">
        <v>94169</v>
      </c>
      <c r="G18" s="29">
        <f t="shared" si="2"/>
        <v>70250.073999999993</v>
      </c>
      <c r="H18" s="30"/>
      <c r="I18" s="30"/>
      <c r="J18" s="29">
        <f t="shared" si="0"/>
        <v>94169</v>
      </c>
      <c r="K18" s="29">
        <f t="shared" si="1"/>
        <v>70250.073999999993</v>
      </c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s="31" customFormat="1" ht="32.1" customHeight="1">
      <c r="A19" s="35">
        <v>5</v>
      </c>
      <c r="B19" s="35">
        <v>5</v>
      </c>
      <c r="C19" s="34" t="s">
        <v>23</v>
      </c>
      <c r="D19" s="34" t="s">
        <v>24</v>
      </c>
      <c r="E19" s="35">
        <v>1</v>
      </c>
      <c r="F19" s="28">
        <v>139014</v>
      </c>
      <c r="G19" s="29">
        <f t="shared" si="2"/>
        <v>103400.21999999999</v>
      </c>
      <c r="H19" s="30"/>
      <c r="I19" s="30"/>
      <c r="J19" s="29">
        <f t="shared" si="0"/>
        <v>139014</v>
      </c>
      <c r="K19" s="29">
        <f t="shared" si="1"/>
        <v>103400.21999999999</v>
      </c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s="31" customFormat="1" ht="32.1" customHeight="1">
      <c r="A20" s="35">
        <v>6</v>
      </c>
      <c r="B20" s="35">
        <v>6</v>
      </c>
      <c r="C20" s="34" t="s">
        <v>25</v>
      </c>
      <c r="D20" s="34" t="s">
        <v>26</v>
      </c>
      <c r="E20" s="35">
        <v>1</v>
      </c>
      <c r="F20" s="29">
        <v>143479</v>
      </c>
      <c r="G20" s="29">
        <f t="shared" si="2"/>
        <v>106659.67</v>
      </c>
      <c r="H20" s="30"/>
      <c r="I20" s="30"/>
      <c r="J20" s="29">
        <f t="shared" si="0"/>
        <v>143479</v>
      </c>
      <c r="K20" s="29">
        <f t="shared" si="1"/>
        <v>106659.67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s="31" customFormat="1" ht="32.1" customHeight="1">
      <c r="A21" s="35">
        <v>7</v>
      </c>
      <c r="B21" s="35">
        <v>7</v>
      </c>
      <c r="C21" s="33" t="s">
        <v>27</v>
      </c>
      <c r="D21" s="34" t="s">
        <v>28</v>
      </c>
      <c r="E21" s="35">
        <v>1</v>
      </c>
      <c r="F21" s="29">
        <v>250000</v>
      </c>
      <c r="G21" s="29">
        <f t="shared" si="2"/>
        <v>184420</v>
      </c>
      <c r="H21" s="30"/>
      <c r="I21" s="30"/>
      <c r="J21" s="29">
        <f t="shared" si="0"/>
        <v>250000</v>
      </c>
      <c r="K21" s="29">
        <f t="shared" si="1"/>
        <v>184420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s="31" customFormat="1" ht="32.1" customHeight="1">
      <c r="A22" s="35">
        <v>8</v>
      </c>
      <c r="B22" s="35">
        <v>8</v>
      </c>
      <c r="C22" s="34" t="s">
        <v>29</v>
      </c>
      <c r="D22" s="34" t="s">
        <v>30</v>
      </c>
      <c r="E22" s="35">
        <v>1</v>
      </c>
      <c r="F22" s="29">
        <v>150000</v>
      </c>
      <c r="G22" s="29">
        <f t="shared" si="2"/>
        <v>111420</v>
      </c>
      <c r="H22" s="30"/>
      <c r="I22" s="30"/>
      <c r="J22" s="29">
        <f t="shared" si="0"/>
        <v>150000</v>
      </c>
      <c r="K22" s="29">
        <f t="shared" si="1"/>
        <v>111420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s="31" customFormat="1" ht="32.1" customHeight="1">
      <c r="A23" s="35">
        <v>9</v>
      </c>
      <c r="B23" s="35">
        <v>9</v>
      </c>
      <c r="C23" s="34" t="s">
        <v>31</v>
      </c>
      <c r="D23" s="34" t="s">
        <v>32</v>
      </c>
      <c r="E23" s="35">
        <v>1</v>
      </c>
      <c r="F23" s="29">
        <v>131000</v>
      </c>
      <c r="G23" s="29">
        <f t="shared" si="2"/>
        <v>97550</v>
      </c>
      <c r="H23" s="30"/>
      <c r="I23" s="30"/>
      <c r="J23" s="29">
        <f t="shared" si="0"/>
        <v>131000</v>
      </c>
      <c r="K23" s="29">
        <f t="shared" si="1"/>
        <v>97550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s="31" customFormat="1" ht="32.1" customHeight="1">
      <c r="A24" s="35">
        <v>10</v>
      </c>
      <c r="B24" s="35">
        <v>10</v>
      </c>
      <c r="C24" s="34" t="s">
        <v>33</v>
      </c>
      <c r="D24" s="34" t="s">
        <v>34</v>
      </c>
      <c r="E24" s="35">
        <v>1</v>
      </c>
      <c r="F24" s="29">
        <v>290247</v>
      </c>
      <c r="G24" s="29">
        <f t="shared" si="2"/>
        <v>213800.31000000003</v>
      </c>
      <c r="H24" s="30"/>
      <c r="I24" s="30"/>
      <c r="J24" s="29">
        <f t="shared" si="0"/>
        <v>290247</v>
      </c>
      <c r="K24" s="29">
        <f t="shared" si="1"/>
        <v>213800.31000000003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s="31" customFormat="1" ht="32.1" customHeight="1">
      <c r="A25" s="35">
        <v>11</v>
      </c>
      <c r="B25" s="35">
        <v>11</v>
      </c>
      <c r="C25" s="34" t="s">
        <v>35</v>
      </c>
      <c r="D25" s="34" t="s">
        <v>36</v>
      </c>
      <c r="E25" s="35">
        <v>1</v>
      </c>
      <c r="F25" s="29">
        <v>172178</v>
      </c>
      <c r="G25" s="29">
        <f t="shared" si="2"/>
        <v>127609.94</v>
      </c>
      <c r="H25" s="30"/>
      <c r="I25" s="30"/>
      <c r="J25" s="29">
        <f t="shared" si="0"/>
        <v>172178</v>
      </c>
      <c r="K25" s="29">
        <f t="shared" si="1"/>
        <v>127609.94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s="31" customFormat="1" ht="32.1" customHeight="1">
      <c r="A26" s="35">
        <v>12</v>
      </c>
      <c r="B26" s="35">
        <v>12</v>
      </c>
      <c r="C26" s="86" t="s">
        <v>37</v>
      </c>
      <c r="D26" s="86" t="s">
        <v>38</v>
      </c>
      <c r="E26" s="87">
        <v>2</v>
      </c>
      <c r="F26" s="29">
        <v>172178</v>
      </c>
      <c r="G26" s="29">
        <f t="shared" si="2"/>
        <v>127609.94</v>
      </c>
      <c r="H26" s="30"/>
      <c r="I26" s="30"/>
      <c r="J26" s="29">
        <f t="shared" si="0"/>
        <v>172178</v>
      </c>
      <c r="K26" s="29">
        <f t="shared" si="1"/>
        <v>127609.94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s="31" customFormat="1" ht="32.1" customHeight="1">
      <c r="A27" s="35">
        <v>13</v>
      </c>
      <c r="B27" s="35">
        <v>13</v>
      </c>
      <c r="C27" s="86"/>
      <c r="D27" s="86"/>
      <c r="E27" s="87"/>
      <c r="F27" s="29">
        <v>172178</v>
      </c>
      <c r="G27" s="29">
        <f t="shared" si="2"/>
        <v>127609.94</v>
      </c>
      <c r="H27" s="30"/>
      <c r="I27" s="30"/>
      <c r="J27" s="29">
        <f t="shared" si="0"/>
        <v>172178</v>
      </c>
      <c r="K27" s="29">
        <f t="shared" si="1"/>
        <v>127609.94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s="31" customFormat="1" ht="32.1" customHeight="1">
      <c r="A28" s="35">
        <v>14</v>
      </c>
      <c r="B28" s="35">
        <v>14</v>
      </c>
      <c r="C28" s="86" t="s">
        <v>39</v>
      </c>
      <c r="D28" s="86" t="s">
        <v>40</v>
      </c>
      <c r="E28" s="87">
        <v>2</v>
      </c>
      <c r="F28" s="29">
        <v>67024</v>
      </c>
      <c r="G28" s="29">
        <f t="shared" si="2"/>
        <v>49999.903999999995</v>
      </c>
      <c r="H28" s="30"/>
      <c r="I28" s="30"/>
      <c r="J28" s="29">
        <f t="shared" si="0"/>
        <v>67024</v>
      </c>
      <c r="K28" s="29">
        <f t="shared" si="1"/>
        <v>49999.903999999995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31" customFormat="1" ht="32.1" customHeight="1">
      <c r="A29" s="35">
        <v>15</v>
      </c>
      <c r="B29" s="35">
        <v>15</v>
      </c>
      <c r="C29" s="86"/>
      <c r="D29" s="86"/>
      <c r="E29" s="87"/>
      <c r="F29" s="29">
        <v>67024</v>
      </c>
      <c r="G29" s="29">
        <f t="shared" si="2"/>
        <v>49999.903999999995</v>
      </c>
      <c r="H29" s="30"/>
      <c r="I29" s="30"/>
      <c r="J29" s="29">
        <f t="shared" si="0"/>
        <v>67024</v>
      </c>
      <c r="K29" s="29">
        <f t="shared" si="1"/>
        <v>49999.903999999995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31" customFormat="1" ht="32.1" customHeight="1">
      <c r="A30" s="35">
        <v>16</v>
      </c>
      <c r="B30" s="35">
        <v>16</v>
      </c>
      <c r="C30" s="34" t="s">
        <v>41</v>
      </c>
      <c r="D30" s="34" t="s">
        <v>42</v>
      </c>
      <c r="E30" s="35">
        <v>1</v>
      </c>
      <c r="F30" s="29">
        <v>67024</v>
      </c>
      <c r="G30" s="29">
        <f t="shared" si="2"/>
        <v>49999.903999999995</v>
      </c>
      <c r="H30" s="30"/>
      <c r="I30" s="30"/>
      <c r="J30" s="29">
        <f t="shared" si="0"/>
        <v>67024</v>
      </c>
      <c r="K30" s="29">
        <f t="shared" si="1"/>
        <v>49999.903999999995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s="31" customFormat="1" ht="32.1" customHeight="1">
      <c r="A31" s="35">
        <v>17</v>
      </c>
      <c r="B31" s="35">
        <v>17</v>
      </c>
      <c r="C31" s="34" t="s">
        <v>43</v>
      </c>
      <c r="D31" s="34" t="s">
        <v>44</v>
      </c>
      <c r="E31" s="35">
        <v>1</v>
      </c>
      <c r="F31" s="29">
        <v>195562</v>
      </c>
      <c r="G31" s="29">
        <f t="shared" si="2"/>
        <v>144680.26</v>
      </c>
      <c r="H31" s="30"/>
      <c r="I31" s="30"/>
      <c r="J31" s="29">
        <f t="shared" si="0"/>
        <v>195562</v>
      </c>
      <c r="K31" s="29">
        <f t="shared" si="1"/>
        <v>144680.26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31" customFormat="1" ht="32.1" customHeight="1">
      <c r="A32" s="35">
        <v>18</v>
      </c>
      <c r="B32" s="35">
        <v>18</v>
      </c>
      <c r="C32" s="34" t="s">
        <v>45</v>
      </c>
      <c r="D32" s="34" t="s">
        <v>46</v>
      </c>
      <c r="E32" s="35">
        <v>1</v>
      </c>
      <c r="F32" s="29">
        <v>153479</v>
      </c>
      <c r="G32" s="29">
        <f t="shared" si="2"/>
        <v>113959.66999999998</v>
      </c>
      <c r="H32" s="30"/>
      <c r="I32" s="30"/>
      <c r="J32" s="29">
        <f t="shared" si="0"/>
        <v>153479</v>
      </c>
      <c r="K32" s="29">
        <f t="shared" si="1"/>
        <v>113959.66999999998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s="31" customFormat="1" ht="32.1" customHeight="1">
      <c r="A33" s="35">
        <v>19</v>
      </c>
      <c r="B33" s="35">
        <v>19</v>
      </c>
      <c r="C33" s="34" t="s">
        <v>47</v>
      </c>
      <c r="D33" s="34" t="s">
        <v>48</v>
      </c>
      <c r="E33" s="35">
        <v>1</v>
      </c>
      <c r="F33" s="29">
        <v>102802</v>
      </c>
      <c r="G33" s="29">
        <f t="shared" si="2"/>
        <v>76690.292000000001</v>
      </c>
      <c r="H33" s="30"/>
      <c r="I33" s="30"/>
      <c r="J33" s="29">
        <f t="shared" si="0"/>
        <v>102802</v>
      </c>
      <c r="K33" s="29">
        <f t="shared" si="1"/>
        <v>76690.292000000001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s="31" customFormat="1" ht="32.1" customHeight="1">
      <c r="A34" s="35">
        <v>20</v>
      </c>
      <c r="B34" s="35">
        <v>20</v>
      </c>
      <c r="C34" s="34" t="s">
        <v>49</v>
      </c>
      <c r="D34" s="34" t="s">
        <v>50</v>
      </c>
      <c r="E34" s="35">
        <v>1</v>
      </c>
      <c r="F34" s="29">
        <v>290247</v>
      </c>
      <c r="G34" s="29">
        <f t="shared" si="2"/>
        <v>213800.31000000003</v>
      </c>
      <c r="H34" s="30"/>
      <c r="I34" s="30"/>
      <c r="J34" s="29">
        <f t="shared" si="0"/>
        <v>290247</v>
      </c>
      <c r="K34" s="29">
        <f t="shared" si="1"/>
        <v>213800.31000000003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1" customFormat="1" ht="32.1" customHeight="1">
      <c r="A35" s="35">
        <v>21</v>
      </c>
      <c r="B35" s="35">
        <v>21</v>
      </c>
      <c r="C35" s="34" t="s">
        <v>51</v>
      </c>
      <c r="D35" s="34" t="s">
        <v>52</v>
      </c>
      <c r="E35" s="35">
        <v>1</v>
      </c>
      <c r="F35" s="29">
        <v>149891</v>
      </c>
      <c r="G35" s="29">
        <f t="shared" si="2"/>
        <v>111340.43</v>
      </c>
      <c r="H35" s="30"/>
      <c r="I35" s="30"/>
      <c r="J35" s="29">
        <f t="shared" si="0"/>
        <v>149891</v>
      </c>
      <c r="K35" s="29">
        <f t="shared" si="1"/>
        <v>111340.43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s="31" customFormat="1" ht="32.1" customHeight="1">
      <c r="A36" s="35">
        <v>22</v>
      </c>
      <c r="B36" s="35">
        <v>22</v>
      </c>
      <c r="C36" s="34" t="s">
        <v>53</v>
      </c>
      <c r="D36" s="34" t="s">
        <v>54</v>
      </c>
      <c r="E36" s="35">
        <v>1</v>
      </c>
      <c r="F36" s="29">
        <v>107802</v>
      </c>
      <c r="G36" s="29">
        <f t="shared" si="2"/>
        <v>80420.292000000001</v>
      </c>
      <c r="H36" s="30"/>
      <c r="I36" s="30"/>
      <c r="J36" s="29">
        <f t="shared" si="0"/>
        <v>107802</v>
      </c>
      <c r="K36" s="29">
        <f t="shared" si="1"/>
        <v>80420.292000000001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s="31" customFormat="1" ht="32.1" customHeight="1">
      <c r="A37" s="35">
        <v>23</v>
      </c>
      <c r="B37" s="35">
        <v>23</v>
      </c>
      <c r="C37" s="34" t="s">
        <v>55</v>
      </c>
      <c r="D37" s="34" t="s">
        <v>56</v>
      </c>
      <c r="E37" s="35">
        <v>1</v>
      </c>
      <c r="F37" s="29">
        <v>126096</v>
      </c>
      <c r="G37" s="29">
        <f t="shared" si="2"/>
        <v>93970.079999999987</v>
      </c>
      <c r="H37" s="30"/>
      <c r="I37" s="30"/>
      <c r="J37" s="29">
        <f t="shared" si="0"/>
        <v>126096</v>
      </c>
      <c r="K37" s="29">
        <f t="shared" si="1"/>
        <v>93970.079999999987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s="31" customFormat="1" ht="32.1" customHeight="1">
      <c r="A38" s="35">
        <v>24</v>
      </c>
      <c r="B38" s="35">
        <v>24</v>
      </c>
      <c r="C38" s="34" t="s">
        <v>57</v>
      </c>
      <c r="D38" s="34" t="s">
        <v>58</v>
      </c>
      <c r="E38" s="35">
        <v>1</v>
      </c>
      <c r="F38" s="29">
        <v>85764</v>
      </c>
      <c r="G38" s="29">
        <f t="shared" si="2"/>
        <v>63979.944000000003</v>
      </c>
      <c r="H38" s="30"/>
      <c r="I38" s="30"/>
      <c r="J38" s="29">
        <f t="shared" si="0"/>
        <v>85764</v>
      </c>
      <c r="K38" s="29">
        <f t="shared" si="1"/>
        <v>63979.944000000003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s="31" customFormat="1" ht="32.1" customHeight="1">
      <c r="A39" s="35">
        <v>25</v>
      </c>
      <c r="B39" s="35">
        <v>25</v>
      </c>
      <c r="C39" s="34" t="s">
        <v>59</v>
      </c>
      <c r="D39" s="34" t="s">
        <v>60</v>
      </c>
      <c r="E39" s="35">
        <v>1</v>
      </c>
      <c r="F39" s="29">
        <v>73847</v>
      </c>
      <c r="G39" s="29">
        <f t="shared" si="2"/>
        <v>55089.862000000001</v>
      </c>
      <c r="H39" s="30"/>
      <c r="I39" s="30"/>
      <c r="J39" s="29">
        <f t="shared" si="0"/>
        <v>73847</v>
      </c>
      <c r="K39" s="29">
        <f t="shared" si="1"/>
        <v>55089.862000000001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s="31" customFormat="1" ht="32.1" customHeight="1">
      <c r="A40" s="35">
        <v>26</v>
      </c>
      <c r="B40" s="35">
        <v>26</v>
      </c>
      <c r="C40" s="34" t="s">
        <v>61</v>
      </c>
      <c r="D40" s="34" t="s">
        <v>62</v>
      </c>
      <c r="E40" s="35">
        <v>1</v>
      </c>
      <c r="F40" s="29">
        <v>367384</v>
      </c>
      <c r="G40" s="29">
        <f t="shared" si="2"/>
        <v>270110.31999999995</v>
      </c>
      <c r="H40" s="30"/>
      <c r="I40" s="30"/>
      <c r="J40" s="29">
        <f t="shared" si="0"/>
        <v>367384</v>
      </c>
      <c r="K40" s="29">
        <f t="shared" si="1"/>
        <v>270110.31999999995</v>
      </c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s="31" customFormat="1" ht="32.1" customHeight="1">
      <c r="A41" s="35">
        <v>27</v>
      </c>
      <c r="B41" s="35">
        <v>27</v>
      </c>
      <c r="C41" s="34" t="s">
        <v>63</v>
      </c>
      <c r="D41" s="34" t="s">
        <v>64</v>
      </c>
      <c r="E41" s="35">
        <v>1</v>
      </c>
      <c r="F41" s="29">
        <v>127027</v>
      </c>
      <c r="G41" s="29">
        <f t="shared" si="2"/>
        <v>94649.709999999992</v>
      </c>
      <c r="H41" s="30"/>
      <c r="I41" s="30"/>
      <c r="J41" s="29">
        <f t="shared" si="0"/>
        <v>127027</v>
      </c>
      <c r="K41" s="29">
        <f t="shared" si="1"/>
        <v>94649.709999999992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s="31" customFormat="1" ht="32.1" customHeight="1">
      <c r="A42" s="35">
        <v>28</v>
      </c>
      <c r="B42" s="35">
        <v>28</v>
      </c>
      <c r="C42" s="34" t="s">
        <v>65</v>
      </c>
      <c r="D42" s="34" t="s">
        <v>66</v>
      </c>
      <c r="E42" s="35">
        <v>1</v>
      </c>
      <c r="F42" s="29">
        <v>108592</v>
      </c>
      <c r="G42" s="29">
        <f t="shared" si="2"/>
        <v>81009.631999999998</v>
      </c>
      <c r="H42" s="30"/>
      <c r="I42" s="30"/>
      <c r="J42" s="29">
        <f t="shared" si="0"/>
        <v>108592</v>
      </c>
      <c r="K42" s="29">
        <f t="shared" si="1"/>
        <v>81009.631999999998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s="31" customFormat="1" ht="32.1" customHeight="1">
      <c r="A43" s="35">
        <v>29</v>
      </c>
      <c r="B43" s="35">
        <v>29</v>
      </c>
      <c r="C43" s="34" t="s">
        <v>67</v>
      </c>
      <c r="D43" s="34" t="s">
        <v>68</v>
      </c>
      <c r="E43" s="35">
        <v>1</v>
      </c>
      <c r="F43" s="29">
        <v>154000</v>
      </c>
      <c r="G43" s="29">
        <f t="shared" si="2"/>
        <v>114340</v>
      </c>
      <c r="H43" s="30"/>
      <c r="I43" s="30"/>
      <c r="J43" s="29">
        <f t="shared" si="0"/>
        <v>154000</v>
      </c>
      <c r="K43" s="29">
        <f t="shared" si="1"/>
        <v>114340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s="31" customFormat="1" ht="32.1" customHeight="1">
      <c r="A44" s="35">
        <v>30</v>
      </c>
      <c r="B44" s="35">
        <v>30</v>
      </c>
      <c r="C44" s="86" t="s">
        <v>69</v>
      </c>
      <c r="D44" s="86" t="s">
        <v>70</v>
      </c>
      <c r="E44" s="87">
        <v>3</v>
      </c>
      <c r="F44" s="29">
        <v>113592</v>
      </c>
      <c r="G44" s="29">
        <f t="shared" si="2"/>
        <v>84739.631999999998</v>
      </c>
      <c r="H44" s="30"/>
      <c r="I44" s="30"/>
      <c r="J44" s="29">
        <f t="shared" si="0"/>
        <v>113592</v>
      </c>
      <c r="K44" s="29">
        <f t="shared" si="1"/>
        <v>84739.631999999998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s="31" customFormat="1" ht="32.1" customHeight="1">
      <c r="A45" s="35">
        <v>31</v>
      </c>
      <c r="B45" s="35">
        <v>31</v>
      </c>
      <c r="C45" s="86"/>
      <c r="D45" s="86"/>
      <c r="E45" s="87"/>
      <c r="F45" s="29">
        <v>113592</v>
      </c>
      <c r="G45" s="29">
        <f t="shared" si="2"/>
        <v>84739.631999999998</v>
      </c>
      <c r="H45" s="30"/>
      <c r="I45" s="30"/>
      <c r="J45" s="29">
        <f t="shared" si="0"/>
        <v>113592</v>
      </c>
      <c r="K45" s="29">
        <f t="shared" si="1"/>
        <v>84739.631999999998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s="31" customFormat="1" ht="32.1" customHeight="1">
      <c r="A46" s="35">
        <v>32</v>
      </c>
      <c r="B46" s="35">
        <v>32</v>
      </c>
      <c r="C46" s="86"/>
      <c r="D46" s="86"/>
      <c r="E46" s="87"/>
      <c r="F46" s="29">
        <v>113592</v>
      </c>
      <c r="G46" s="29">
        <f t="shared" si="2"/>
        <v>84739.631999999998</v>
      </c>
      <c r="H46" s="30"/>
      <c r="I46" s="30"/>
      <c r="J46" s="29">
        <f t="shared" si="0"/>
        <v>113592</v>
      </c>
      <c r="K46" s="29">
        <f t="shared" si="1"/>
        <v>84739.631999999998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31" customFormat="1" ht="32.1" customHeight="1">
      <c r="A47" s="35">
        <v>33</v>
      </c>
      <c r="B47" s="35">
        <v>33</v>
      </c>
      <c r="C47" s="34" t="s">
        <v>71</v>
      </c>
      <c r="D47" s="36" t="s">
        <v>72</v>
      </c>
      <c r="E47" s="35">
        <v>1</v>
      </c>
      <c r="F47" s="29">
        <v>111830</v>
      </c>
      <c r="G47" s="29">
        <f t="shared" si="2"/>
        <v>83425.179999999993</v>
      </c>
      <c r="H47" s="30"/>
      <c r="I47" s="30"/>
      <c r="J47" s="29">
        <f t="shared" si="0"/>
        <v>111830</v>
      </c>
      <c r="K47" s="29">
        <f t="shared" si="1"/>
        <v>83425.179999999993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s="31" customFormat="1" ht="32.1" customHeight="1">
      <c r="A48" s="35">
        <v>34</v>
      </c>
      <c r="B48" s="35">
        <v>34</v>
      </c>
      <c r="C48" s="34" t="s">
        <v>73</v>
      </c>
      <c r="D48" s="34" t="s">
        <v>74</v>
      </c>
      <c r="E48" s="35">
        <v>1</v>
      </c>
      <c r="F48" s="29">
        <v>250246</v>
      </c>
      <c r="G48" s="29">
        <f t="shared" si="2"/>
        <v>184599.58000000002</v>
      </c>
      <c r="H48" s="30"/>
      <c r="I48" s="30"/>
      <c r="J48" s="29">
        <f t="shared" si="0"/>
        <v>250246</v>
      </c>
      <c r="K48" s="29">
        <f t="shared" si="1"/>
        <v>184599.58000000002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85" s="31" customFormat="1" ht="32.1" customHeight="1">
      <c r="A49" s="35">
        <v>35</v>
      </c>
      <c r="B49" s="35">
        <v>35</v>
      </c>
      <c r="C49" s="34" t="s">
        <v>75</v>
      </c>
      <c r="D49" s="34" t="s">
        <v>76</v>
      </c>
      <c r="E49" s="35">
        <v>1</v>
      </c>
      <c r="F49" s="29">
        <v>95000</v>
      </c>
      <c r="G49" s="29">
        <f t="shared" si="2"/>
        <v>70870</v>
      </c>
      <c r="H49" s="30"/>
      <c r="I49" s="30"/>
      <c r="J49" s="29">
        <f t="shared" si="0"/>
        <v>95000</v>
      </c>
      <c r="K49" s="29">
        <f t="shared" si="1"/>
        <v>70870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85" s="31" customFormat="1" ht="32.1" customHeight="1">
      <c r="A50" s="35">
        <v>36</v>
      </c>
      <c r="B50" s="35">
        <v>36</v>
      </c>
      <c r="C50" s="34" t="s">
        <v>77</v>
      </c>
      <c r="D50" s="34" t="s">
        <v>78</v>
      </c>
      <c r="E50" s="35">
        <v>1</v>
      </c>
      <c r="F50" s="29">
        <v>457452</v>
      </c>
      <c r="G50" s="29">
        <f t="shared" si="2"/>
        <v>335859.95999999996</v>
      </c>
      <c r="H50" s="30"/>
      <c r="I50" s="30"/>
      <c r="J50" s="29">
        <f t="shared" si="0"/>
        <v>457452</v>
      </c>
      <c r="K50" s="29">
        <f t="shared" si="1"/>
        <v>335859.95999999996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85" s="31" customFormat="1" ht="32.1" customHeight="1">
      <c r="A51" s="35">
        <v>37</v>
      </c>
      <c r="B51" s="35">
        <v>37</v>
      </c>
      <c r="C51" s="86" t="s">
        <v>79</v>
      </c>
      <c r="D51" s="86" t="s">
        <v>80</v>
      </c>
      <c r="E51" s="87">
        <v>3</v>
      </c>
      <c r="F51" s="29">
        <v>247123</v>
      </c>
      <c r="G51" s="29">
        <f t="shared" si="2"/>
        <v>182319.78999999998</v>
      </c>
      <c r="H51" s="30"/>
      <c r="I51" s="30"/>
      <c r="J51" s="29">
        <f t="shared" si="0"/>
        <v>247123</v>
      </c>
      <c r="K51" s="29">
        <f t="shared" si="1"/>
        <v>182319.78999999998</v>
      </c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85" s="31" customFormat="1" ht="32.1" customHeight="1">
      <c r="A52" s="35">
        <v>38</v>
      </c>
      <c r="B52" s="35">
        <v>38</v>
      </c>
      <c r="C52" s="86"/>
      <c r="D52" s="86"/>
      <c r="E52" s="87"/>
      <c r="F52" s="29">
        <v>228521</v>
      </c>
      <c r="G52" s="29">
        <f t="shared" si="2"/>
        <v>168740.33000000002</v>
      </c>
      <c r="H52" s="30"/>
      <c r="I52" s="30"/>
      <c r="J52" s="29">
        <f t="shared" si="0"/>
        <v>228521</v>
      </c>
      <c r="K52" s="29">
        <f t="shared" si="1"/>
        <v>168740.33000000002</v>
      </c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85" s="31" customFormat="1" ht="32.1" customHeight="1">
      <c r="A53" s="35">
        <v>39</v>
      </c>
      <c r="B53" s="35">
        <v>39</v>
      </c>
      <c r="C53" s="86"/>
      <c r="D53" s="86"/>
      <c r="E53" s="87"/>
      <c r="F53" s="29">
        <v>159260</v>
      </c>
      <c r="G53" s="29">
        <f t="shared" si="2"/>
        <v>118179.79999999999</v>
      </c>
      <c r="H53" s="30"/>
      <c r="I53" s="30"/>
      <c r="J53" s="29">
        <f t="shared" si="0"/>
        <v>159260</v>
      </c>
      <c r="K53" s="29">
        <f t="shared" si="1"/>
        <v>118179.79999999999</v>
      </c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85" s="42" customFormat="1" ht="32.1" customHeight="1">
      <c r="A54" s="92" t="s">
        <v>81</v>
      </c>
      <c r="B54" s="92"/>
      <c r="C54" s="92"/>
      <c r="D54" s="37" t="s">
        <v>82</v>
      </c>
      <c r="E54" s="38">
        <f t="shared" ref="E54:K54" si="3">SUM(E15:E53)</f>
        <v>39</v>
      </c>
      <c r="F54" s="39">
        <f t="shared" si="3"/>
        <v>8311202.4000000004</v>
      </c>
      <c r="G54" s="39">
        <f t="shared" si="3"/>
        <v>6136324.2160000009</v>
      </c>
      <c r="H54" s="39">
        <f t="shared" si="3"/>
        <v>0</v>
      </c>
      <c r="I54" s="39">
        <f t="shared" si="3"/>
        <v>0</v>
      </c>
      <c r="J54" s="39">
        <f t="shared" si="3"/>
        <v>8311202.4000000004</v>
      </c>
      <c r="K54" s="39">
        <f t="shared" si="3"/>
        <v>6136324.2160000009</v>
      </c>
      <c r="L54" s="40"/>
      <c r="M54" s="40"/>
      <c r="N54" s="40"/>
      <c r="O54" s="40"/>
      <c r="P54" s="40"/>
      <c r="Q54" s="41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</row>
    <row r="55" spans="1:85" s="44" customFormat="1" ht="32.1" customHeight="1">
      <c r="A55" s="93" t="s">
        <v>83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31"/>
      <c r="M55" s="31"/>
      <c r="N55" s="31"/>
      <c r="O55" s="31"/>
      <c r="P55" s="31"/>
      <c r="Q55" s="43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</row>
    <row r="56" spans="1:85" s="31" customFormat="1" ht="32.1" customHeight="1">
      <c r="A56" s="45">
        <v>40</v>
      </c>
      <c r="B56" s="45">
        <v>1</v>
      </c>
      <c r="C56" s="34" t="s">
        <v>84</v>
      </c>
      <c r="D56" s="34" t="s">
        <v>85</v>
      </c>
      <c r="E56" s="35">
        <v>1</v>
      </c>
      <c r="F56" s="29">
        <v>67359</v>
      </c>
      <c r="G56" s="29">
        <f t="shared" ref="G56:G81" si="4">+IF(F56&gt;120000,F56-F56*0.01-29280-(F56-120000)*0.26,F56-F56*0.01-F56*0.244)</f>
        <v>50249.813999999998</v>
      </c>
      <c r="H56" s="29">
        <f>F56*30/100</f>
        <v>20207.7</v>
      </c>
      <c r="I56" s="29"/>
      <c r="J56" s="29">
        <f>F56+H56+I56</f>
        <v>87566.7</v>
      </c>
      <c r="K56" s="29">
        <f>+IF(J56&gt;120000,J56-J56*0.01-29280-(J56-120000)*0.26,J56-J56*0.01-J56*0.244)</f>
        <v>65324.758199999997</v>
      </c>
      <c r="Q56" s="43"/>
    </row>
    <row r="57" spans="1:85" s="31" customFormat="1" ht="32.1" customHeight="1">
      <c r="A57" s="45">
        <v>41</v>
      </c>
      <c r="B57" s="45">
        <v>2</v>
      </c>
      <c r="C57" s="34" t="s">
        <v>86</v>
      </c>
      <c r="D57" s="34" t="s">
        <v>87</v>
      </c>
      <c r="E57" s="35">
        <v>1</v>
      </c>
      <c r="F57" s="29">
        <v>270000</v>
      </c>
      <c r="G57" s="29">
        <f t="shared" si="4"/>
        <v>199020</v>
      </c>
      <c r="H57" s="29"/>
      <c r="I57" s="29"/>
      <c r="J57" s="29">
        <f t="shared" ref="J57:J81" si="5">F57+H57+I57</f>
        <v>270000</v>
      </c>
      <c r="K57" s="29">
        <f t="shared" ref="K57:K81" si="6">+IF(J57&gt;120000,J57-J57*0.01-29280-(J57-120000)*0.26,J57-J57*0.01-J57*0.244)</f>
        <v>199020</v>
      </c>
      <c r="Q57" s="43"/>
    </row>
    <row r="58" spans="1:85" s="31" customFormat="1" ht="32.1" customHeight="1">
      <c r="A58" s="45">
        <v>42</v>
      </c>
      <c r="B58" s="45">
        <v>3</v>
      </c>
      <c r="C58" s="46" t="s">
        <v>88</v>
      </c>
      <c r="D58" s="46" t="s">
        <v>89</v>
      </c>
      <c r="E58" s="35">
        <v>1</v>
      </c>
      <c r="F58" s="29">
        <v>125000</v>
      </c>
      <c r="G58" s="29">
        <f t="shared" si="4"/>
        <v>93170</v>
      </c>
      <c r="H58" s="29"/>
      <c r="I58" s="29"/>
      <c r="J58" s="29">
        <f t="shared" si="5"/>
        <v>125000</v>
      </c>
      <c r="K58" s="29">
        <f t="shared" si="6"/>
        <v>93170</v>
      </c>
      <c r="Q58" s="43"/>
    </row>
    <row r="59" spans="1:85" s="31" customFormat="1" ht="32.1" customHeight="1">
      <c r="A59" s="45">
        <v>43</v>
      </c>
      <c r="B59" s="45">
        <v>4</v>
      </c>
      <c r="C59" s="34" t="s">
        <v>90</v>
      </c>
      <c r="D59" s="34" t="s">
        <v>91</v>
      </c>
      <c r="E59" s="35">
        <v>1</v>
      </c>
      <c r="F59" s="29">
        <v>70014</v>
      </c>
      <c r="G59" s="29">
        <f t="shared" si="4"/>
        <v>52230.444000000003</v>
      </c>
      <c r="H59" s="29"/>
      <c r="I59" s="29"/>
      <c r="J59" s="29">
        <f t="shared" si="5"/>
        <v>70014</v>
      </c>
      <c r="K59" s="29">
        <f t="shared" si="6"/>
        <v>52230.444000000003</v>
      </c>
      <c r="Q59" s="43"/>
    </row>
    <row r="60" spans="1:85" s="31" customFormat="1" ht="32.1" customHeight="1">
      <c r="A60" s="45">
        <v>44</v>
      </c>
      <c r="B60" s="45">
        <v>5</v>
      </c>
      <c r="C60" s="34" t="s">
        <v>92</v>
      </c>
      <c r="D60" s="34" t="s">
        <v>93</v>
      </c>
      <c r="E60" s="35">
        <v>1</v>
      </c>
      <c r="F60" s="29">
        <v>100014</v>
      </c>
      <c r="G60" s="29">
        <f t="shared" si="4"/>
        <v>74610.444000000003</v>
      </c>
      <c r="H60" s="29"/>
      <c r="I60" s="29"/>
      <c r="J60" s="29">
        <f t="shared" si="5"/>
        <v>100014</v>
      </c>
      <c r="K60" s="29">
        <f t="shared" si="6"/>
        <v>74610.444000000003</v>
      </c>
      <c r="Q60" s="43"/>
    </row>
    <row r="61" spans="1:85" s="31" customFormat="1" ht="32.1" customHeight="1">
      <c r="A61" s="45">
        <v>45</v>
      </c>
      <c r="B61" s="45">
        <v>6</v>
      </c>
      <c r="C61" s="34" t="s">
        <v>94</v>
      </c>
      <c r="D61" s="34" t="s">
        <v>95</v>
      </c>
      <c r="E61" s="35">
        <v>1</v>
      </c>
      <c r="F61" s="29">
        <v>82359</v>
      </c>
      <c r="G61" s="29">
        <f t="shared" si="4"/>
        <v>61439.813999999998</v>
      </c>
      <c r="H61" s="29"/>
      <c r="I61" s="29"/>
      <c r="J61" s="29">
        <f t="shared" si="5"/>
        <v>82359</v>
      </c>
      <c r="K61" s="29">
        <f t="shared" si="6"/>
        <v>61439.813999999998</v>
      </c>
      <c r="Q61" s="43"/>
    </row>
    <row r="62" spans="1:85" s="31" customFormat="1" ht="32.1" customHeight="1">
      <c r="A62" s="45">
        <v>46</v>
      </c>
      <c r="B62" s="45">
        <v>7</v>
      </c>
      <c r="C62" s="86" t="s">
        <v>96</v>
      </c>
      <c r="D62" s="86" t="s">
        <v>97</v>
      </c>
      <c r="E62" s="87">
        <v>5</v>
      </c>
      <c r="F62" s="29">
        <v>100536</v>
      </c>
      <c r="G62" s="29">
        <f t="shared" si="4"/>
        <v>74999.856</v>
      </c>
      <c r="H62" s="29"/>
      <c r="I62" s="29"/>
      <c r="J62" s="29">
        <f t="shared" si="5"/>
        <v>100536</v>
      </c>
      <c r="K62" s="29">
        <f t="shared" si="6"/>
        <v>74999.856</v>
      </c>
      <c r="Q62" s="43"/>
    </row>
    <row r="63" spans="1:85" s="31" customFormat="1" ht="32.1" customHeight="1">
      <c r="A63" s="45">
        <v>47</v>
      </c>
      <c r="B63" s="45">
        <v>8</v>
      </c>
      <c r="C63" s="86"/>
      <c r="D63" s="86"/>
      <c r="E63" s="87"/>
      <c r="F63" s="29">
        <v>100536</v>
      </c>
      <c r="G63" s="29">
        <f t="shared" si="4"/>
        <v>74999.856</v>
      </c>
      <c r="H63" s="29"/>
      <c r="I63" s="29"/>
      <c r="J63" s="29">
        <f t="shared" si="5"/>
        <v>100536</v>
      </c>
      <c r="K63" s="29">
        <f t="shared" si="6"/>
        <v>74999.856</v>
      </c>
      <c r="Q63" s="43"/>
    </row>
    <row r="64" spans="1:85" s="31" customFormat="1" ht="32.1" customHeight="1">
      <c r="A64" s="45">
        <v>48</v>
      </c>
      <c r="B64" s="45">
        <v>9</v>
      </c>
      <c r="C64" s="86"/>
      <c r="D64" s="86"/>
      <c r="E64" s="87"/>
      <c r="F64" s="29">
        <v>100536</v>
      </c>
      <c r="G64" s="29">
        <f t="shared" si="4"/>
        <v>74999.856</v>
      </c>
      <c r="H64" s="29"/>
      <c r="I64" s="29"/>
      <c r="J64" s="29">
        <f t="shared" si="5"/>
        <v>100536</v>
      </c>
      <c r="K64" s="29">
        <f t="shared" si="6"/>
        <v>74999.856</v>
      </c>
      <c r="Q64" s="43"/>
    </row>
    <row r="65" spans="1:17" s="31" customFormat="1" ht="32.1" customHeight="1">
      <c r="A65" s="45">
        <v>49</v>
      </c>
      <c r="B65" s="45">
        <v>10</v>
      </c>
      <c r="C65" s="86"/>
      <c r="D65" s="86"/>
      <c r="E65" s="87"/>
      <c r="F65" s="29">
        <v>100536</v>
      </c>
      <c r="G65" s="29">
        <f t="shared" si="4"/>
        <v>74999.856</v>
      </c>
      <c r="H65" s="29"/>
      <c r="I65" s="29"/>
      <c r="J65" s="29">
        <f t="shared" si="5"/>
        <v>100536</v>
      </c>
      <c r="K65" s="29">
        <f t="shared" si="6"/>
        <v>74999.856</v>
      </c>
      <c r="Q65" s="43"/>
    </row>
    <row r="66" spans="1:17" s="31" customFormat="1" ht="32.1" customHeight="1">
      <c r="A66" s="45">
        <v>50</v>
      </c>
      <c r="B66" s="45">
        <v>11</v>
      </c>
      <c r="C66" s="86"/>
      <c r="D66" s="86"/>
      <c r="E66" s="87"/>
      <c r="F66" s="29">
        <v>100536</v>
      </c>
      <c r="G66" s="29">
        <f t="shared" si="4"/>
        <v>74999.856</v>
      </c>
      <c r="H66" s="29"/>
      <c r="I66" s="29"/>
      <c r="J66" s="29">
        <f t="shared" si="5"/>
        <v>100536</v>
      </c>
      <c r="K66" s="29">
        <f t="shared" si="6"/>
        <v>74999.856</v>
      </c>
      <c r="Q66" s="43"/>
    </row>
    <row r="67" spans="1:17" s="31" customFormat="1" ht="32.1" customHeight="1">
      <c r="A67" s="45">
        <v>51</v>
      </c>
      <c r="B67" s="45">
        <v>12</v>
      </c>
      <c r="C67" s="34" t="s">
        <v>98</v>
      </c>
      <c r="D67" s="34" t="s">
        <v>99</v>
      </c>
      <c r="E67" s="35">
        <v>1</v>
      </c>
      <c r="F67" s="29">
        <v>77359</v>
      </c>
      <c r="G67" s="29">
        <f t="shared" si="4"/>
        <v>57709.813999999998</v>
      </c>
      <c r="H67" s="29"/>
      <c r="I67" s="29"/>
      <c r="J67" s="29">
        <f t="shared" si="5"/>
        <v>77359</v>
      </c>
      <c r="K67" s="29">
        <f t="shared" si="6"/>
        <v>57709.813999999998</v>
      </c>
      <c r="Q67" s="43"/>
    </row>
    <row r="68" spans="1:17" s="31" customFormat="1" ht="32.1" customHeight="1">
      <c r="A68" s="45">
        <v>52</v>
      </c>
      <c r="B68" s="45">
        <v>13</v>
      </c>
      <c r="C68" s="34" t="s">
        <v>100</v>
      </c>
      <c r="D68" s="34" t="s">
        <v>101</v>
      </c>
      <c r="E68" s="35">
        <v>1</v>
      </c>
      <c r="F68" s="29">
        <v>210000</v>
      </c>
      <c r="G68" s="29">
        <f t="shared" si="4"/>
        <v>155220</v>
      </c>
      <c r="H68" s="29"/>
      <c r="I68" s="29"/>
      <c r="J68" s="29">
        <f t="shared" si="5"/>
        <v>210000</v>
      </c>
      <c r="K68" s="29">
        <f t="shared" si="6"/>
        <v>155220</v>
      </c>
      <c r="Q68" s="43"/>
    </row>
    <row r="69" spans="1:17" s="31" customFormat="1" ht="32.1" customHeight="1">
      <c r="A69" s="45">
        <v>53</v>
      </c>
      <c r="B69" s="45">
        <v>14</v>
      </c>
      <c r="C69" s="86" t="s">
        <v>102</v>
      </c>
      <c r="D69" s="86" t="s">
        <v>103</v>
      </c>
      <c r="E69" s="87">
        <v>2</v>
      </c>
      <c r="F69" s="29">
        <v>112801</v>
      </c>
      <c r="G69" s="29">
        <f t="shared" si="4"/>
        <v>84149.546000000002</v>
      </c>
      <c r="H69" s="29">
        <f>F69*50/100</f>
        <v>56400.5</v>
      </c>
      <c r="I69" s="29"/>
      <c r="J69" s="29">
        <f t="shared" si="5"/>
        <v>169201.5</v>
      </c>
      <c r="K69" s="29">
        <f t="shared" si="6"/>
        <v>125437.09499999999</v>
      </c>
      <c r="Q69" s="43"/>
    </row>
    <row r="70" spans="1:17" s="31" customFormat="1" ht="32.1" customHeight="1">
      <c r="A70" s="45">
        <v>54</v>
      </c>
      <c r="B70" s="45">
        <v>15</v>
      </c>
      <c r="C70" s="86"/>
      <c r="D70" s="86"/>
      <c r="E70" s="87"/>
      <c r="F70" s="29">
        <v>105014</v>
      </c>
      <c r="G70" s="29">
        <f t="shared" si="4"/>
        <v>78340.444000000003</v>
      </c>
      <c r="H70" s="29">
        <f>F70*50/100</f>
        <v>52507</v>
      </c>
      <c r="I70" s="29"/>
      <c r="J70" s="29">
        <f t="shared" si="5"/>
        <v>157521</v>
      </c>
      <c r="K70" s="29">
        <f t="shared" si="6"/>
        <v>116910.33</v>
      </c>
      <c r="Q70" s="43"/>
    </row>
    <row r="71" spans="1:17" s="31" customFormat="1" ht="32.1" customHeight="1">
      <c r="A71" s="45">
        <v>55</v>
      </c>
      <c r="B71" s="45">
        <v>16</v>
      </c>
      <c r="C71" s="86" t="s">
        <v>104</v>
      </c>
      <c r="D71" s="86" t="s">
        <v>105</v>
      </c>
      <c r="E71" s="87">
        <v>2</v>
      </c>
      <c r="F71" s="29">
        <v>90054</v>
      </c>
      <c r="G71" s="29">
        <f t="shared" si="4"/>
        <v>67180.284000000014</v>
      </c>
      <c r="H71" s="29"/>
      <c r="I71" s="29"/>
      <c r="J71" s="29">
        <f t="shared" si="5"/>
        <v>90054</v>
      </c>
      <c r="K71" s="29">
        <f t="shared" si="6"/>
        <v>67180.284000000014</v>
      </c>
      <c r="Q71" s="43"/>
    </row>
    <row r="72" spans="1:17" s="31" customFormat="1" ht="32.1" customHeight="1">
      <c r="A72" s="45">
        <v>56</v>
      </c>
      <c r="B72" s="45">
        <v>17</v>
      </c>
      <c r="C72" s="86"/>
      <c r="D72" s="86"/>
      <c r="E72" s="87"/>
      <c r="F72" s="29">
        <v>78056</v>
      </c>
      <c r="G72" s="29">
        <f t="shared" si="4"/>
        <v>58229.775999999998</v>
      </c>
      <c r="H72" s="29"/>
      <c r="I72" s="29"/>
      <c r="J72" s="29">
        <f t="shared" si="5"/>
        <v>78056</v>
      </c>
      <c r="K72" s="29">
        <f t="shared" si="6"/>
        <v>58229.775999999998</v>
      </c>
      <c r="Q72" s="43"/>
    </row>
    <row r="73" spans="1:17" s="31" customFormat="1" ht="32.1" customHeight="1">
      <c r="A73" s="45">
        <v>57</v>
      </c>
      <c r="B73" s="45">
        <v>18</v>
      </c>
      <c r="C73" s="34" t="s">
        <v>106</v>
      </c>
      <c r="D73" s="34" t="s">
        <v>107</v>
      </c>
      <c r="E73" s="35">
        <v>1</v>
      </c>
      <c r="F73" s="29">
        <v>200562</v>
      </c>
      <c r="G73" s="29">
        <f t="shared" si="4"/>
        <v>148330.26</v>
      </c>
      <c r="H73" s="29"/>
      <c r="I73" s="29"/>
      <c r="J73" s="29">
        <f t="shared" si="5"/>
        <v>200562</v>
      </c>
      <c r="K73" s="29">
        <f t="shared" si="6"/>
        <v>148330.26</v>
      </c>
      <c r="Q73" s="43"/>
    </row>
    <row r="74" spans="1:17" s="31" customFormat="1" ht="32.1" customHeight="1">
      <c r="A74" s="45">
        <v>58</v>
      </c>
      <c r="B74" s="45">
        <v>19</v>
      </c>
      <c r="C74" s="86" t="s">
        <v>108</v>
      </c>
      <c r="D74" s="86" t="s">
        <v>109</v>
      </c>
      <c r="E74" s="87">
        <v>2</v>
      </c>
      <c r="F74" s="29">
        <v>80764</v>
      </c>
      <c r="G74" s="29">
        <f t="shared" si="4"/>
        <v>60249.944000000003</v>
      </c>
      <c r="H74" s="29"/>
      <c r="I74" s="29"/>
      <c r="J74" s="29">
        <f t="shared" si="5"/>
        <v>80764</v>
      </c>
      <c r="K74" s="29">
        <f t="shared" si="6"/>
        <v>60249.944000000003</v>
      </c>
      <c r="Q74" s="43"/>
    </row>
    <row r="75" spans="1:17" s="31" customFormat="1" ht="32.1" customHeight="1">
      <c r="A75" s="45">
        <v>59</v>
      </c>
      <c r="B75" s="45">
        <v>20</v>
      </c>
      <c r="C75" s="86"/>
      <c r="D75" s="86"/>
      <c r="E75" s="87"/>
      <c r="F75" s="29">
        <v>80764</v>
      </c>
      <c r="G75" s="29">
        <f t="shared" si="4"/>
        <v>60249.944000000003</v>
      </c>
      <c r="H75" s="29"/>
      <c r="I75" s="29"/>
      <c r="J75" s="29">
        <f t="shared" si="5"/>
        <v>80764</v>
      </c>
      <c r="K75" s="29">
        <f t="shared" si="6"/>
        <v>60249.944000000003</v>
      </c>
      <c r="Q75" s="43"/>
    </row>
    <row r="76" spans="1:17" s="31" customFormat="1" ht="32.1" customHeight="1">
      <c r="A76" s="45">
        <v>60</v>
      </c>
      <c r="B76" s="45">
        <v>21</v>
      </c>
      <c r="C76" s="34" t="s">
        <v>110</v>
      </c>
      <c r="D76" s="34" t="s">
        <v>111</v>
      </c>
      <c r="E76" s="35">
        <v>1</v>
      </c>
      <c r="F76" s="29">
        <v>67024</v>
      </c>
      <c r="G76" s="29">
        <f t="shared" si="4"/>
        <v>49999.903999999995</v>
      </c>
      <c r="H76" s="29"/>
      <c r="I76" s="29"/>
      <c r="J76" s="29">
        <f t="shared" si="5"/>
        <v>67024</v>
      </c>
      <c r="K76" s="29">
        <f t="shared" si="6"/>
        <v>49999.903999999995</v>
      </c>
      <c r="Q76" s="43"/>
    </row>
    <row r="77" spans="1:17" s="31" customFormat="1" ht="32.1" customHeight="1">
      <c r="A77" s="45">
        <v>61</v>
      </c>
      <c r="B77" s="45">
        <v>22</v>
      </c>
      <c r="C77" s="86" t="s">
        <v>112</v>
      </c>
      <c r="D77" s="86" t="s">
        <v>113</v>
      </c>
      <c r="E77" s="87">
        <v>2</v>
      </c>
      <c r="F77" s="29">
        <v>95429</v>
      </c>
      <c r="G77" s="29">
        <f t="shared" si="4"/>
        <v>71190.034000000014</v>
      </c>
      <c r="H77" s="29">
        <f>F77*50/100</f>
        <v>47714.5</v>
      </c>
      <c r="I77" s="29"/>
      <c r="J77" s="29">
        <f t="shared" si="5"/>
        <v>143143.5</v>
      </c>
      <c r="K77" s="29">
        <f t="shared" si="6"/>
        <v>106414.755</v>
      </c>
      <c r="Q77" s="43"/>
    </row>
    <row r="78" spans="1:17" s="31" customFormat="1" ht="32.1" customHeight="1">
      <c r="A78" s="45">
        <v>62</v>
      </c>
      <c r="B78" s="45">
        <v>23</v>
      </c>
      <c r="C78" s="86"/>
      <c r="D78" s="86"/>
      <c r="E78" s="87"/>
      <c r="F78" s="29">
        <v>95429</v>
      </c>
      <c r="G78" s="29">
        <f t="shared" si="4"/>
        <v>71190.034000000014</v>
      </c>
      <c r="H78" s="29">
        <f>F78*50/100</f>
        <v>47714.5</v>
      </c>
      <c r="I78" s="29"/>
      <c r="J78" s="29">
        <f t="shared" si="5"/>
        <v>143143.5</v>
      </c>
      <c r="K78" s="29">
        <f t="shared" si="6"/>
        <v>106414.755</v>
      </c>
      <c r="Q78" s="43"/>
    </row>
    <row r="79" spans="1:17" s="31" customFormat="1" ht="32.1" customHeight="1">
      <c r="A79" s="45">
        <v>63</v>
      </c>
      <c r="B79" s="45">
        <v>24</v>
      </c>
      <c r="C79" s="34" t="s">
        <v>114</v>
      </c>
      <c r="D79" s="34" t="s">
        <v>115</v>
      </c>
      <c r="E79" s="35">
        <v>1</v>
      </c>
      <c r="F79" s="29">
        <v>80764</v>
      </c>
      <c r="G79" s="29">
        <f t="shared" si="4"/>
        <v>60249.944000000003</v>
      </c>
      <c r="H79" s="29">
        <f>F79*50/100</f>
        <v>40382</v>
      </c>
      <c r="I79" s="29"/>
      <c r="J79" s="29">
        <f t="shared" si="5"/>
        <v>121146</v>
      </c>
      <c r="K79" s="29">
        <f t="shared" si="6"/>
        <v>90356.579999999987</v>
      </c>
      <c r="Q79" s="43"/>
    </row>
    <row r="80" spans="1:17" s="31" customFormat="1" ht="32.1" customHeight="1">
      <c r="A80" s="45">
        <v>64</v>
      </c>
      <c r="B80" s="45">
        <v>25</v>
      </c>
      <c r="C80" s="34" t="s">
        <v>39</v>
      </c>
      <c r="D80" s="34" t="s">
        <v>116</v>
      </c>
      <c r="E80" s="35">
        <v>1</v>
      </c>
      <c r="F80" s="29">
        <v>85014</v>
      </c>
      <c r="G80" s="29">
        <f t="shared" si="4"/>
        <v>63420.444000000003</v>
      </c>
      <c r="H80" s="29"/>
      <c r="I80" s="29"/>
      <c r="J80" s="29">
        <f t="shared" si="5"/>
        <v>85014</v>
      </c>
      <c r="K80" s="29">
        <f t="shared" si="6"/>
        <v>63420.444000000003</v>
      </c>
      <c r="Q80" s="43"/>
    </row>
    <row r="81" spans="1:85" s="31" customFormat="1" ht="32.1" customHeight="1">
      <c r="A81" s="45">
        <v>65</v>
      </c>
      <c r="B81" s="45">
        <v>26</v>
      </c>
      <c r="C81" s="34" t="s">
        <v>41</v>
      </c>
      <c r="D81" s="34" t="s">
        <v>42</v>
      </c>
      <c r="E81" s="35">
        <v>1</v>
      </c>
      <c r="F81" s="29">
        <v>67024</v>
      </c>
      <c r="G81" s="29">
        <f t="shared" si="4"/>
        <v>49999.903999999995</v>
      </c>
      <c r="H81" s="29"/>
      <c r="I81" s="29"/>
      <c r="J81" s="29">
        <f t="shared" si="5"/>
        <v>67024</v>
      </c>
      <c r="K81" s="29">
        <f t="shared" si="6"/>
        <v>49999.903999999995</v>
      </c>
      <c r="Q81" s="43"/>
    </row>
    <row r="82" spans="1:85" s="49" customFormat="1" ht="32.1" customHeight="1">
      <c r="A82" s="94" t="s">
        <v>81</v>
      </c>
      <c r="B82" s="94"/>
      <c r="C82" s="94"/>
      <c r="D82" s="47" t="s">
        <v>82</v>
      </c>
      <c r="E82" s="38">
        <f>E56+E57+E58+E59+E60+E61+E62+E67+E68+E69+E71+E73+E74+E76+E77+E79+E80+E81</f>
        <v>26</v>
      </c>
      <c r="F82" s="39">
        <f t="shared" ref="F82:K82" si="7">SUM(F56:F81)</f>
        <v>2743484</v>
      </c>
      <c r="G82" s="39">
        <f t="shared" si="7"/>
        <v>2041430.0720000002</v>
      </c>
      <c r="H82" s="39">
        <f t="shared" si="7"/>
        <v>264926.2</v>
      </c>
      <c r="I82" s="39">
        <f t="shared" si="7"/>
        <v>0</v>
      </c>
      <c r="J82" s="39">
        <f t="shared" si="7"/>
        <v>3008410.2</v>
      </c>
      <c r="K82" s="39">
        <f t="shared" si="7"/>
        <v>2236918.5292000002</v>
      </c>
      <c r="L82" s="48"/>
      <c r="M82" s="31">
        <f>'[1]Sisyan change'!$O$10</f>
        <v>98876</v>
      </c>
      <c r="N82" s="48">
        <f>M82-L82</f>
        <v>98876</v>
      </c>
      <c r="O82" s="31"/>
      <c r="P82" s="31"/>
      <c r="Q82" s="43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s="52" customFormat="1" ht="32.1" customHeight="1">
      <c r="A83" s="93" t="s">
        <v>117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50"/>
      <c r="M83" s="50"/>
      <c r="N83" s="50"/>
      <c r="O83" s="50"/>
      <c r="P83" s="50"/>
      <c r="Q83" s="51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</row>
    <row r="84" spans="1:85" s="31" customFormat="1" ht="32.1" customHeight="1">
      <c r="A84" s="45">
        <v>66</v>
      </c>
      <c r="B84" s="45">
        <v>1</v>
      </c>
      <c r="C84" s="59" t="s">
        <v>118</v>
      </c>
      <c r="D84" s="34" t="s">
        <v>119</v>
      </c>
      <c r="E84" s="35">
        <v>1</v>
      </c>
      <c r="F84" s="29">
        <v>290767</v>
      </c>
      <c r="G84" s="29">
        <f>+IF(F84&gt;120000,F84-F84*0.01-29280-(F84-120000)*0.26,F84-F84*0.01-F84*0.244)</f>
        <v>214179.91000000003</v>
      </c>
      <c r="H84" s="29"/>
      <c r="I84" s="29"/>
      <c r="J84" s="29">
        <f t="shared" ref="J84:J113" si="8">F84+H84+I84</f>
        <v>290767</v>
      </c>
      <c r="K84" s="29">
        <f t="shared" ref="K84:K113" si="9">+IF(J84&gt;120000,J84-J84*0.01-29280-(J84-120000)*0.26,J84-J84*0.01-J84*0.244)</f>
        <v>214179.91000000003</v>
      </c>
      <c r="L84" s="48"/>
      <c r="Q84" s="43"/>
    </row>
    <row r="85" spans="1:85" s="31" customFormat="1" ht="32.1" customHeight="1">
      <c r="A85" s="45">
        <v>67</v>
      </c>
      <c r="B85" s="45">
        <v>2</v>
      </c>
      <c r="C85" s="59" t="s">
        <v>84</v>
      </c>
      <c r="D85" s="34" t="s">
        <v>85</v>
      </c>
      <c r="E85" s="35">
        <v>1</v>
      </c>
      <c r="F85" s="29">
        <v>67359</v>
      </c>
      <c r="G85" s="29">
        <f t="shared" ref="G85:G113" si="10">+IF(F85&gt;120000,F85-F85*0.01-29280-(F85-120000)*0.26,F85-F85*0.01-F85*0.244)</f>
        <v>50249.813999999998</v>
      </c>
      <c r="H85" s="29">
        <f>F85*30/100</f>
        <v>20207.7</v>
      </c>
      <c r="I85" s="29"/>
      <c r="J85" s="29">
        <f t="shared" si="8"/>
        <v>87566.7</v>
      </c>
      <c r="K85" s="29">
        <f t="shared" si="9"/>
        <v>65324.758199999997</v>
      </c>
      <c r="L85" s="48"/>
      <c r="Q85" s="43"/>
    </row>
    <row r="86" spans="1:85" s="31" customFormat="1" ht="32.1" customHeight="1">
      <c r="A86" s="45">
        <v>68</v>
      </c>
      <c r="B86" s="45">
        <v>3</v>
      </c>
      <c r="C86" s="59" t="s">
        <v>86</v>
      </c>
      <c r="D86" s="34" t="s">
        <v>87</v>
      </c>
      <c r="E86" s="35">
        <v>1</v>
      </c>
      <c r="F86" s="29">
        <v>141000</v>
      </c>
      <c r="G86" s="29">
        <f t="shared" si="10"/>
        <v>104850</v>
      </c>
      <c r="H86" s="29"/>
      <c r="I86" s="29"/>
      <c r="J86" s="29">
        <f t="shared" si="8"/>
        <v>141000</v>
      </c>
      <c r="K86" s="29">
        <f t="shared" si="9"/>
        <v>104850</v>
      </c>
      <c r="L86" s="48"/>
      <c r="Q86" s="43"/>
    </row>
    <row r="87" spans="1:85" s="31" customFormat="1" ht="32.1" customHeight="1">
      <c r="A87" s="45">
        <v>69</v>
      </c>
      <c r="B87" s="45">
        <v>4</v>
      </c>
      <c r="C87" s="59" t="s">
        <v>90</v>
      </c>
      <c r="D87" s="34" t="s">
        <v>91</v>
      </c>
      <c r="E87" s="35">
        <v>1</v>
      </c>
      <c r="F87" s="29">
        <v>75027</v>
      </c>
      <c r="G87" s="29">
        <f t="shared" si="10"/>
        <v>55970.141999999993</v>
      </c>
      <c r="H87" s="29"/>
      <c r="I87" s="29"/>
      <c r="J87" s="29">
        <f t="shared" si="8"/>
        <v>75027</v>
      </c>
      <c r="K87" s="29">
        <f t="shared" si="9"/>
        <v>55970.141999999993</v>
      </c>
      <c r="L87" s="48"/>
      <c r="Q87" s="43"/>
    </row>
    <row r="88" spans="1:85" s="31" customFormat="1" ht="32.1" customHeight="1">
      <c r="A88" s="45">
        <v>70</v>
      </c>
      <c r="B88" s="45">
        <v>5</v>
      </c>
      <c r="C88" s="59" t="s">
        <v>92</v>
      </c>
      <c r="D88" s="34" t="s">
        <v>93</v>
      </c>
      <c r="E88" s="35">
        <v>1</v>
      </c>
      <c r="F88" s="29">
        <v>100027</v>
      </c>
      <c r="G88" s="29">
        <f t="shared" si="10"/>
        <v>74620.141999999993</v>
      </c>
      <c r="H88" s="29"/>
      <c r="I88" s="29"/>
      <c r="J88" s="29">
        <f t="shared" si="8"/>
        <v>100027</v>
      </c>
      <c r="K88" s="29">
        <f t="shared" si="9"/>
        <v>74620.141999999993</v>
      </c>
      <c r="L88" s="48"/>
      <c r="Q88" s="43"/>
    </row>
    <row r="89" spans="1:85" s="31" customFormat="1" ht="32.1" customHeight="1">
      <c r="A89" s="45">
        <v>71</v>
      </c>
      <c r="B89" s="45">
        <v>6</v>
      </c>
      <c r="C89" s="59" t="s">
        <v>94</v>
      </c>
      <c r="D89" s="34" t="s">
        <v>95</v>
      </c>
      <c r="E89" s="35">
        <v>1</v>
      </c>
      <c r="F89" s="29">
        <v>90067</v>
      </c>
      <c r="G89" s="29">
        <f t="shared" si="10"/>
        <v>67189.982000000004</v>
      </c>
      <c r="H89" s="29"/>
      <c r="I89" s="29"/>
      <c r="J89" s="29">
        <f t="shared" si="8"/>
        <v>90067</v>
      </c>
      <c r="K89" s="29">
        <f t="shared" si="9"/>
        <v>67189.982000000004</v>
      </c>
      <c r="L89" s="48"/>
      <c r="Q89" s="43"/>
    </row>
    <row r="90" spans="1:85" s="31" customFormat="1" ht="32.1" customHeight="1">
      <c r="A90" s="45">
        <v>72</v>
      </c>
      <c r="B90" s="45">
        <v>7</v>
      </c>
      <c r="C90" s="86" t="s">
        <v>120</v>
      </c>
      <c r="D90" s="86" t="s">
        <v>97</v>
      </c>
      <c r="E90" s="87">
        <v>8</v>
      </c>
      <c r="F90" s="29">
        <v>100134</v>
      </c>
      <c r="G90" s="29">
        <f t="shared" si="10"/>
        <v>74699.964000000007</v>
      </c>
      <c r="H90" s="29"/>
      <c r="I90" s="29"/>
      <c r="J90" s="29">
        <f t="shared" si="8"/>
        <v>100134</v>
      </c>
      <c r="K90" s="29">
        <f t="shared" si="9"/>
        <v>74699.964000000007</v>
      </c>
      <c r="L90" s="48"/>
      <c r="Q90" s="43"/>
    </row>
    <row r="91" spans="1:85" s="31" customFormat="1" ht="32.1" customHeight="1">
      <c r="A91" s="45">
        <v>73</v>
      </c>
      <c r="B91" s="45">
        <v>8</v>
      </c>
      <c r="C91" s="86"/>
      <c r="D91" s="86"/>
      <c r="E91" s="87"/>
      <c r="F91" s="29">
        <v>100134</v>
      </c>
      <c r="G91" s="29">
        <f t="shared" si="10"/>
        <v>74699.964000000007</v>
      </c>
      <c r="H91" s="29"/>
      <c r="I91" s="29"/>
      <c r="J91" s="29">
        <f t="shared" si="8"/>
        <v>100134</v>
      </c>
      <c r="K91" s="29">
        <f t="shared" si="9"/>
        <v>74699.964000000007</v>
      </c>
      <c r="L91" s="48"/>
      <c r="Q91" s="43"/>
    </row>
    <row r="92" spans="1:85" s="31" customFormat="1" ht="32.1" customHeight="1">
      <c r="A92" s="45">
        <v>74</v>
      </c>
      <c r="B92" s="45">
        <v>9</v>
      </c>
      <c r="C92" s="86"/>
      <c r="D92" s="86"/>
      <c r="E92" s="87"/>
      <c r="F92" s="29">
        <v>100134</v>
      </c>
      <c r="G92" s="29">
        <f t="shared" si="10"/>
        <v>74699.964000000007</v>
      </c>
      <c r="H92" s="29"/>
      <c r="I92" s="29"/>
      <c r="J92" s="29">
        <f t="shared" si="8"/>
        <v>100134</v>
      </c>
      <c r="K92" s="29">
        <f t="shared" si="9"/>
        <v>74699.964000000007</v>
      </c>
      <c r="L92" s="48"/>
      <c r="Q92" s="43"/>
    </row>
    <row r="93" spans="1:85" s="31" customFormat="1" ht="32.1" customHeight="1">
      <c r="A93" s="45">
        <v>75</v>
      </c>
      <c r="B93" s="45">
        <v>10</v>
      </c>
      <c r="C93" s="86"/>
      <c r="D93" s="86"/>
      <c r="E93" s="87"/>
      <c r="F93" s="29">
        <v>100134</v>
      </c>
      <c r="G93" s="29">
        <f t="shared" si="10"/>
        <v>74699.964000000007</v>
      </c>
      <c r="H93" s="29"/>
      <c r="I93" s="29"/>
      <c r="J93" s="29">
        <f t="shared" si="8"/>
        <v>100134</v>
      </c>
      <c r="K93" s="29">
        <f t="shared" si="9"/>
        <v>74699.964000000007</v>
      </c>
      <c r="L93" s="48"/>
      <c r="Q93" s="43"/>
    </row>
    <row r="94" spans="1:85" s="31" customFormat="1" ht="32.1" customHeight="1">
      <c r="A94" s="45">
        <v>76</v>
      </c>
      <c r="B94" s="45">
        <v>11</v>
      </c>
      <c r="C94" s="86"/>
      <c r="D94" s="86"/>
      <c r="E94" s="87"/>
      <c r="F94" s="29">
        <v>100134</v>
      </c>
      <c r="G94" s="29">
        <f t="shared" si="10"/>
        <v>74699.964000000007</v>
      </c>
      <c r="H94" s="29"/>
      <c r="I94" s="29"/>
      <c r="J94" s="29">
        <f t="shared" si="8"/>
        <v>100134</v>
      </c>
      <c r="K94" s="29">
        <f t="shared" si="9"/>
        <v>74699.964000000007</v>
      </c>
      <c r="L94" s="48"/>
      <c r="Q94" s="43"/>
    </row>
    <row r="95" spans="1:85" s="31" customFormat="1" ht="32.1" customHeight="1">
      <c r="A95" s="45">
        <v>77</v>
      </c>
      <c r="B95" s="45">
        <v>12</v>
      </c>
      <c r="C95" s="86"/>
      <c r="D95" s="86"/>
      <c r="E95" s="87"/>
      <c r="F95" s="29">
        <v>100134</v>
      </c>
      <c r="G95" s="29">
        <f t="shared" si="10"/>
        <v>74699.964000000007</v>
      </c>
      <c r="H95" s="29"/>
      <c r="I95" s="29"/>
      <c r="J95" s="29">
        <f t="shared" si="8"/>
        <v>100134</v>
      </c>
      <c r="K95" s="29">
        <f t="shared" si="9"/>
        <v>74699.964000000007</v>
      </c>
      <c r="L95" s="48"/>
      <c r="Q95" s="43"/>
    </row>
    <row r="96" spans="1:85" s="31" customFormat="1" ht="32.1" customHeight="1">
      <c r="A96" s="45">
        <v>78</v>
      </c>
      <c r="B96" s="45">
        <v>13</v>
      </c>
      <c r="C96" s="86"/>
      <c r="D96" s="86"/>
      <c r="E96" s="87"/>
      <c r="F96" s="29">
        <v>100134</v>
      </c>
      <c r="G96" s="29">
        <f t="shared" si="10"/>
        <v>74699.964000000007</v>
      </c>
      <c r="H96" s="29"/>
      <c r="I96" s="29"/>
      <c r="J96" s="29">
        <f t="shared" si="8"/>
        <v>100134</v>
      </c>
      <c r="K96" s="29">
        <f t="shared" si="9"/>
        <v>74699.964000000007</v>
      </c>
      <c r="L96" s="48"/>
      <c r="Q96" s="43"/>
    </row>
    <row r="97" spans="1:17" s="31" customFormat="1" ht="32.1" customHeight="1">
      <c r="A97" s="45">
        <v>79</v>
      </c>
      <c r="B97" s="45">
        <v>14</v>
      </c>
      <c r="C97" s="86"/>
      <c r="D97" s="86"/>
      <c r="E97" s="87"/>
      <c r="F97" s="29">
        <v>100134</v>
      </c>
      <c r="G97" s="29">
        <f t="shared" si="10"/>
        <v>74699.964000000007</v>
      </c>
      <c r="H97" s="29"/>
      <c r="I97" s="29"/>
      <c r="J97" s="29">
        <f t="shared" si="8"/>
        <v>100134</v>
      </c>
      <c r="K97" s="29">
        <f t="shared" si="9"/>
        <v>74699.964000000007</v>
      </c>
      <c r="L97" s="48"/>
      <c r="Q97" s="43"/>
    </row>
    <row r="98" spans="1:17" s="31" customFormat="1" ht="32.1" customHeight="1">
      <c r="A98" s="45">
        <v>80</v>
      </c>
      <c r="B98" s="45">
        <v>15</v>
      </c>
      <c r="C98" s="59" t="s">
        <v>98</v>
      </c>
      <c r="D98" s="34" t="s">
        <v>99</v>
      </c>
      <c r="E98" s="35">
        <v>1</v>
      </c>
      <c r="F98" s="29">
        <v>77024</v>
      </c>
      <c r="G98" s="29">
        <f t="shared" si="10"/>
        <v>57459.903999999995</v>
      </c>
      <c r="H98" s="29"/>
      <c r="I98" s="29"/>
      <c r="J98" s="29">
        <f t="shared" si="8"/>
        <v>77024</v>
      </c>
      <c r="K98" s="29">
        <f t="shared" si="9"/>
        <v>57459.903999999995</v>
      </c>
      <c r="L98" s="48"/>
      <c r="Q98" s="43"/>
    </row>
    <row r="99" spans="1:17" s="31" customFormat="1" ht="32.1" customHeight="1">
      <c r="A99" s="45">
        <v>81</v>
      </c>
      <c r="B99" s="45">
        <v>16</v>
      </c>
      <c r="C99" s="59" t="s">
        <v>100</v>
      </c>
      <c r="D99" s="34" t="s">
        <v>101</v>
      </c>
      <c r="E99" s="35">
        <v>1</v>
      </c>
      <c r="F99" s="29">
        <v>154699</v>
      </c>
      <c r="G99" s="29">
        <f t="shared" si="10"/>
        <v>114850.27</v>
      </c>
      <c r="H99" s="29"/>
      <c r="I99" s="29"/>
      <c r="J99" s="29">
        <f t="shared" si="8"/>
        <v>154699</v>
      </c>
      <c r="K99" s="29">
        <f t="shared" si="9"/>
        <v>114850.27</v>
      </c>
      <c r="L99" s="48"/>
      <c r="Q99" s="43"/>
    </row>
    <row r="100" spans="1:17" s="31" customFormat="1" ht="32.1" customHeight="1">
      <c r="A100" s="45">
        <v>82</v>
      </c>
      <c r="B100" s="45">
        <v>17</v>
      </c>
      <c r="C100" s="59" t="s">
        <v>121</v>
      </c>
      <c r="D100" s="34" t="s">
        <v>122</v>
      </c>
      <c r="E100" s="35">
        <v>1</v>
      </c>
      <c r="F100" s="29">
        <v>134699</v>
      </c>
      <c r="G100" s="29">
        <f t="shared" si="10"/>
        <v>100250.27</v>
      </c>
      <c r="H100" s="29"/>
      <c r="I100" s="29"/>
      <c r="J100" s="29">
        <f t="shared" si="8"/>
        <v>134699</v>
      </c>
      <c r="K100" s="29">
        <f t="shared" si="9"/>
        <v>100250.27</v>
      </c>
      <c r="L100" s="48"/>
      <c r="Q100" s="43"/>
    </row>
    <row r="101" spans="1:17" s="31" customFormat="1" ht="32.1" customHeight="1">
      <c r="A101" s="45">
        <v>83</v>
      </c>
      <c r="B101" s="45">
        <v>18</v>
      </c>
      <c r="C101" s="59" t="s">
        <v>102</v>
      </c>
      <c r="D101" s="34" t="s">
        <v>103</v>
      </c>
      <c r="E101" s="35">
        <v>1</v>
      </c>
      <c r="F101" s="29">
        <v>102011</v>
      </c>
      <c r="G101" s="29">
        <f t="shared" si="10"/>
        <v>76100.206000000006</v>
      </c>
      <c r="H101" s="29">
        <f>F101*50/100</f>
        <v>51005.5</v>
      </c>
      <c r="I101" s="29"/>
      <c r="J101" s="29">
        <f t="shared" si="8"/>
        <v>153016.5</v>
      </c>
      <c r="K101" s="29">
        <f t="shared" si="9"/>
        <v>113622.04499999998</v>
      </c>
      <c r="L101" s="48"/>
      <c r="Q101" s="43"/>
    </row>
    <row r="102" spans="1:17" s="31" customFormat="1" ht="32.1" customHeight="1">
      <c r="A102" s="45">
        <v>84</v>
      </c>
      <c r="B102" s="45">
        <v>19</v>
      </c>
      <c r="C102" s="86" t="s">
        <v>104</v>
      </c>
      <c r="D102" s="86" t="s">
        <v>105</v>
      </c>
      <c r="E102" s="87">
        <v>2</v>
      </c>
      <c r="F102" s="29">
        <v>85054</v>
      </c>
      <c r="G102" s="29">
        <f t="shared" si="10"/>
        <v>63450.284000000007</v>
      </c>
      <c r="H102" s="29"/>
      <c r="I102" s="29"/>
      <c r="J102" s="29">
        <f t="shared" si="8"/>
        <v>85054</v>
      </c>
      <c r="K102" s="29">
        <f t="shared" si="9"/>
        <v>63450.284000000007</v>
      </c>
      <c r="L102" s="48"/>
      <c r="Q102" s="43"/>
    </row>
    <row r="103" spans="1:17" s="31" customFormat="1" ht="32.1" customHeight="1">
      <c r="A103" s="45">
        <v>85</v>
      </c>
      <c r="B103" s="45">
        <v>20</v>
      </c>
      <c r="C103" s="86"/>
      <c r="D103" s="86"/>
      <c r="E103" s="87"/>
      <c r="F103" s="29">
        <v>85054</v>
      </c>
      <c r="G103" s="29">
        <f t="shared" si="10"/>
        <v>63450.284000000007</v>
      </c>
      <c r="H103" s="29"/>
      <c r="I103" s="29"/>
      <c r="J103" s="29">
        <f t="shared" si="8"/>
        <v>85054</v>
      </c>
      <c r="K103" s="29">
        <f t="shared" si="9"/>
        <v>63450.284000000007</v>
      </c>
      <c r="L103" s="48"/>
      <c r="Q103" s="43"/>
    </row>
    <row r="104" spans="1:17" s="31" customFormat="1" ht="32.1" customHeight="1">
      <c r="A104" s="45">
        <v>86</v>
      </c>
      <c r="B104" s="45">
        <v>21</v>
      </c>
      <c r="C104" s="59" t="s">
        <v>106</v>
      </c>
      <c r="D104" s="34" t="s">
        <v>107</v>
      </c>
      <c r="E104" s="35">
        <v>1</v>
      </c>
      <c r="F104" s="29">
        <v>166384</v>
      </c>
      <c r="G104" s="29">
        <f t="shared" si="10"/>
        <v>123380.32</v>
      </c>
      <c r="H104" s="29"/>
      <c r="I104" s="29"/>
      <c r="J104" s="29">
        <f t="shared" si="8"/>
        <v>166384</v>
      </c>
      <c r="K104" s="29">
        <f t="shared" si="9"/>
        <v>123380.32</v>
      </c>
      <c r="L104" s="48"/>
      <c r="Q104" s="43"/>
    </row>
    <row r="105" spans="1:17" s="31" customFormat="1" ht="32.1" customHeight="1">
      <c r="A105" s="45">
        <v>87</v>
      </c>
      <c r="B105" s="45">
        <v>22</v>
      </c>
      <c r="C105" s="59" t="s">
        <v>108</v>
      </c>
      <c r="D105" s="34" t="s">
        <v>109</v>
      </c>
      <c r="E105" s="35">
        <v>1</v>
      </c>
      <c r="F105" s="29">
        <v>94813</v>
      </c>
      <c r="G105" s="29">
        <f t="shared" si="10"/>
        <v>70730.497999999992</v>
      </c>
      <c r="H105" s="29"/>
      <c r="I105" s="29"/>
      <c r="J105" s="29">
        <f t="shared" si="8"/>
        <v>94813</v>
      </c>
      <c r="K105" s="29">
        <f t="shared" si="9"/>
        <v>70730.497999999992</v>
      </c>
      <c r="L105" s="48"/>
      <c r="Q105" s="43"/>
    </row>
    <row r="106" spans="1:17" s="31" customFormat="1" ht="32.1" customHeight="1">
      <c r="A106" s="45">
        <v>88</v>
      </c>
      <c r="B106" s="45">
        <v>23</v>
      </c>
      <c r="C106" s="34" t="s">
        <v>123</v>
      </c>
      <c r="D106" s="34" t="s">
        <v>124</v>
      </c>
      <c r="E106" s="35">
        <v>1</v>
      </c>
      <c r="F106" s="29">
        <v>67024</v>
      </c>
      <c r="G106" s="29">
        <f t="shared" si="10"/>
        <v>49999.903999999995</v>
      </c>
      <c r="H106" s="29"/>
      <c r="I106" s="29"/>
      <c r="J106" s="29">
        <f t="shared" si="8"/>
        <v>67024</v>
      </c>
      <c r="K106" s="29">
        <f t="shared" si="9"/>
        <v>49999.903999999995</v>
      </c>
      <c r="L106" s="48"/>
      <c r="Q106" s="43"/>
    </row>
    <row r="107" spans="1:17" s="31" customFormat="1" ht="32.1" customHeight="1">
      <c r="A107" s="45">
        <v>89</v>
      </c>
      <c r="B107" s="45">
        <v>24</v>
      </c>
      <c r="C107" s="86" t="s">
        <v>125</v>
      </c>
      <c r="D107" s="86" t="s">
        <v>126</v>
      </c>
      <c r="E107" s="87">
        <v>2</v>
      </c>
      <c r="F107" s="29">
        <v>67024</v>
      </c>
      <c r="G107" s="29">
        <f t="shared" si="10"/>
        <v>49999.903999999995</v>
      </c>
      <c r="H107" s="29"/>
      <c r="I107" s="29"/>
      <c r="J107" s="29">
        <f t="shared" si="8"/>
        <v>67024</v>
      </c>
      <c r="K107" s="29">
        <f t="shared" si="9"/>
        <v>49999.903999999995</v>
      </c>
      <c r="L107" s="48"/>
      <c r="Q107" s="43"/>
    </row>
    <row r="108" spans="1:17" s="31" customFormat="1" ht="32.1" customHeight="1">
      <c r="A108" s="45">
        <v>90</v>
      </c>
      <c r="B108" s="45">
        <v>25</v>
      </c>
      <c r="C108" s="86"/>
      <c r="D108" s="86"/>
      <c r="E108" s="87"/>
      <c r="F108" s="29">
        <v>67024</v>
      </c>
      <c r="G108" s="29">
        <f t="shared" si="10"/>
        <v>49999.903999999995</v>
      </c>
      <c r="H108" s="29"/>
      <c r="I108" s="29"/>
      <c r="J108" s="29">
        <f t="shared" si="8"/>
        <v>67024</v>
      </c>
      <c r="K108" s="29">
        <f t="shared" si="9"/>
        <v>49999.903999999995</v>
      </c>
      <c r="L108" s="48"/>
      <c r="Q108" s="43"/>
    </row>
    <row r="109" spans="1:17" s="31" customFormat="1" ht="32.1" customHeight="1">
      <c r="A109" s="45">
        <v>91</v>
      </c>
      <c r="B109" s="45">
        <v>26</v>
      </c>
      <c r="C109" s="86" t="s">
        <v>112</v>
      </c>
      <c r="D109" s="86" t="s">
        <v>127</v>
      </c>
      <c r="E109" s="87">
        <v>2</v>
      </c>
      <c r="F109" s="29">
        <v>95429</v>
      </c>
      <c r="G109" s="29">
        <f t="shared" si="10"/>
        <v>71190.034000000014</v>
      </c>
      <c r="H109" s="29">
        <f>F109*50/100</f>
        <v>47714.5</v>
      </c>
      <c r="I109" s="29"/>
      <c r="J109" s="29">
        <f t="shared" si="8"/>
        <v>143143.5</v>
      </c>
      <c r="K109" s="29">
        <f t="shared" si="9"/>
        <v>106414.755</v>
      </c>
      <c r="L109" s="48"/>
      <c r="Q109" s="43"/>
    </row>
    <row r="110" spans="1:17" s="31" customFormat="1" ht="32.1" customHeight="1">
      <c r="A110" s="45">
        <v>92</v>
      </c>
      <c r="B110" s="45">
        <v>27</v>
      </c>
      <c r="C110" s="86"/>
      <c r="D110" s="86"/>
      <c r="E110" s="87"/>
      <c r="F110" s="29">
        <v>90429</v>
      </c>
      <c r="G110" s="29">
        <f t="shared" si="10"/>
        <v>67460.034000000014</v>
      </c>
      <c r="H110" s="29">
        <f>F110*50/100</f>
        <v>45214.5</v>
      </c>
      <c r="I110" s="29"/>
      <c r="J110" s="29">
        <f t="shared" si="8"/>
        <v>135643.5</v>
      </c>
      <c r="K110" s="29">
        <f t="shared" si="9"/>
        <v>100939.755</v>
      </c>
      <c r="L110" s="48"/>
      <c r="Q110" s="43"/>
    </row>
    <row r="111" spans="1:17" s="31" customFormat="1" ht="32.1" customHeight="1">
      <c r="A111" s="45">
        <v>93</v>
      </c>
      <c r="B111" s="45">
        <v>28</v>
      </c>
      <c r="C111" s="59" t="s">
        <v>114</v>
      </c>
      <c r="D111" s="34" t="s">
        <v>115</v>
      </c>
      <c r="E111" s="35">
        <v>1</v>
      </c>
      <c r="F111" s="29">
        <v>72024</v>
      </c>
      <c r="G111" s="29">
        <f t="shared" si="10"/>
        <v>53729.903999999995</v>
      </c>
      <c r="H111" s="29">
        <f>F111*50/100</f>
        <v>36012</v>
      </c>
      <c r="I111" s="29"/>
      <c r="J111" s="29">
        <f t="shared" si="8"/>
        <v>108036</v>
      </c>
      <c r="K111" s="29">
        <f t="shared" si="9"/>
        <v>80594.856</v>
      </c>
      <c r="L111" s="48"/>
      <c r="Q111" s="43"/>
    </row>
    <row r="112" spans="1:17" s="31" customFormat="1" ht="32.1" customHeight="1">
      <c r="A112" s="45">
        <v>94</v>
      </c>
      <c r="B112" s="45">
        <v>29</v>
      </c>
      <c r="C112" s="59" t="s">
        <v>39</v>
      </c>
      <c r="D112" s="34" t="s">
        <v>40</v>
      </c>
      <c r="E112" s="35">
        <v>1</v>
      </c>
      <c r="F112" s="29">
        <v>67024</v>
      </c>
      <c r="G112" s="29">
        <f t="shared" si="10"/>
        <v>49999.903999999995</v>
      </c>
      <c r="H112" s="29"/>
      <c r="I112" s="29"/>
      <c r="J112" s="29">
        <f t="shared" si="8"/>
        <v>67024</v>
      </c>
      <c r="K112" s="29">
        <f t="shared" si="9"/>
        <v>49999.903999999995</v>
      </c>
      <c r="L112" s="48"/>
      <c r="Q112" s="43"/>
    </row>
    <row r="113" spans="1:85" s="31" customFormat="1" ht="32.1" customHeight="1">
      <c r="A113" s="45">
        <v>95</v>
      </c>
      <c r="B113" s="45">
        <v>30</v>
      </c>
      <c r="C113" s="59" t="s">
        <v>41</v>
      </c>
      <c r="D113" s="34" t="s">
        <v>42</v>
      </c>
      <c r="E113" s="35">
        <v>1</v>
      </c>
      <c r="F113" s="29">
        <v>67024</v>
      </c>
      <c r="G113" s="29">
        <f t="shared" si="10"/>
        <v>49999.903999999995</v>
      </c>
      <c r="H113" s="29"/>
      <c r="I113" s="29"/>
      <c r="J113" s="29">
        <f t="shared" si="8"/>
        <v>67024</v>
      </c>
      <c r="K113" s="29">
        <f t="shared" si="9"/>
        <v>49999.903999999995</v>
      </c>
      <c r="L113" s="48"/>
      <c r="Q113" s="43"/>
    </row>
    <row r="114" spans="1:85" s="49" customFormat="1" ht="32.1" customHeight="1">
      <c r="A114" s="94" t="s">
        <v>81</v>
      </c>
      <c r="B114" s="94"/>
      <c r="C114" s="94"/>
      <c r="D114" s="47" t="s">
        <v>82</v>
      </c>
      <c r="E114" s="54">
        <f>SUM(E84:E113)</f>
        <v>30</v>
      </c>
      <c r="F114" s="55">
        <f t="shared" ref="F114:K114" si="11">SUM(F84:F113)</f>
        <v>3058059</v>
      </c>
      <c r="G114" s="55">
        <f t="shared" si="11"/>
        <v>2276711.2300000009</v>
      </c>
      <c r="H114" s="55">
        <f t="shared" si="11"/>
        <v>200154.2</v>
      </c>
      <c r="I114" s="55">
        <f t="shared" si="11"/>
        <v>0</v>
      </c>
      <c r="J114" s="55">
        <f t="shared" si="11"/>
        <v>3258213.2</v>
      </c>
      <c r="K114" s="55">
        <f t="shared" si="11"/>
        <v>2424877.4072000007</v>
      </c>
      <c r="L114" s="48"/>
      <c r="M114" s="31"/>
      <c r="N114" s="31"/>
      <c r="O114" s="31"/>
      <c r="P114" s="31"/>
      <c r="Q114" s="43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</row>
    <row r="115" spans="1:85" s="56" customFormat="1" ht="32.1" customHeight="1">
      <c r="A115" s="93" t="s">
        <v>128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48"/>
      <c r="M115" s="40"/>
      <c r="N115" s="40"/>
      <c r="O115" s="40"/>
      <c r="P115" s="40"/>
      <c r="Q115" s="41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</row>
    <row r="116" spans="1:85" s="31" customFormat="1" ht="32.1" customHeight="1">
      <c r="A116" s="45">
        <v>96</v>
      </c>
      <c r="B116" s="45">
        <v>1</v>
      </c>
      <c r="C116" s="34" t="s">
        <v>118</v>
      </c>
      <c r="D116" s="34" t="s">
        <v>119</v>
      </c>
      <c r="E116" s="57">
        <v>1</v>
      </c>
      <c r="F116" s="29">
        <v>290767</v>
      </c>
      <c r="G116" s="29">
        <f t="shared" ref="G116:G140" si="12">+IF(F116&gt;120000,F116-F116*0.01-29280-(F116-120000)*0.26,F116-F116*0.01-F116*0.244)</f>
        <v>214179.91000000003</v>
      </c>
      <c r="H116" s="29"/>
      <c r="I116" s="29"/>
      <c r="J116" s="29">
        <f t="shared" ref="J116:J140" si="13">F116+H116+I116</f>
        <v>290767</v>
      </c>
      <c r="K116" s="29">
        <f t="shared" ref="K116:K140" si="14">+IF(J116&gt;120000,J116-J116*0.01-29280-(J116-120000)*0.26,J116-J116*0.01-J116*0.244)</f>
        <v>214179.91000000003</v>
      </c>
      <c r="L116" s="48"/>
      <c r="Q116" s="43"/>
    </row>
    <row r="117" spans="1:85" s="31" customFormat="1" ht="32.1" customHeight="1">
      <c r="A117" s="45">
        <v>97</v>
      </c>
      <c r="B117" s="45">
        <v>2</v>
      </c>
      <c r="C117" s="34" t="s">
        <v>84</v>
      </c>
      <c r="D117" s="34" t="s">
        <v>85</v>
      </c>
      <c r="E117" s="35">
        <v>1</v>
      </c>
      <c r="F117" s="29">
        <v>67024</v>
      </c>
      <c r="G117" s="29">
        <f t="shared" si="12"/>
        <v>49999.903999999995</v>
      </c>
      <c r="H117" s="29">
        <f>F117*30/100</f>
        <v>20107.2</v>
      </c>
      <c r="I117" s="29"/>
      <c r="J117" s="29">
        <f t="shared" si="13"/>
        <v>87131.199999999997</v>
      </c>
      <c r="K117" s="29">
        <f t="shared" si="14"/>
        <v>64999.875199999995</v>
      </c>
      <c r="L117" s="48"/>
      <c r="Q117" s="43"/>
    </row>
    <row r="118" spans="1:85" s="31" customFormat="1" ht="32.1" customHeight="1">
      <c r="A118" s="45">
        <v>98</v>
      </c>
      <c r="B118" s="45">
        <v>3</v>
      </c>
      <c r="C118" s="34" t="s">
        <v>86</v>
      </c>
      <c r="D118" s="34" t="s">
        <v>87</v>
      </c>
      <c r="E118" s="35">
        <v>1</v>
      </c>
      <c r="F118" s="29">
        <v>160274</v>
      </c>
      <c r="G118" s="29">
        <f t="shared" si="12"/>
        <v>118920.02</v>
      </c>
      <c r="H118" s="29"/>
      <c r="I118" s="29"/>
      <c r="J118" s="29">
        <f t="shared" si="13"/>
        <v>160274</v>
      </c>
      <c r="K118" s="29">
        <f t="shared" si="14"/>
        <v>118920.02</v>
      </c>
      <c r="L118" s="48"/>
      <c r="Q118" s="43"/>
    </row>
    <row r="119" spans="1:85" s="31" customFormat="1" ht="32.1" customHeight="1">
      <c r="A119" s="45">
        <v>99</v>
      </c>
      <c r="B119" s="45">
        <v>4</v>
      </c>
      <c r="C119" s="34" t="s">
        <v>90</v>
      </c>
      <c r="D119" s="34" t="s">
        <v>91</v>
      </c>
      <c r="E119" s="35">
        <v>1</v>
      </c>
      <c r="F119" s="29">
        <v>72024</v>
      </c>
      <c r="G119" s="29">
        <f t="shared" si="12"/>
        <v>53729.903999999995</v>
      </c>
      <c r="H119" s="29"/>
      <c r="I119" s="29"/>
      <c r="J119" s="29">
        <f t="shared" si="13"/>
        <v>72024</v>
      </c>
      <c r="K119" s="29">
        <f t="shared" si="14"/>
        <v>53729.903999999995</v>
      </c>
      <c r="L119" s="48"/>
      <c r="Q119" s="43"/>
    </row>
    <row r="120" spans="1:85" s="31" customFormat="1" ht="32.1" customHeight="1">
      <c r="A120" s="45">
        <v>100</v>
      </c>
      <c r="B120" s="45">
        <v>5</v>
      </c>
      <c r="C120" s="34" t="s">
        <v>129</v>
      </c>
      <c r="D120" s="34" t="s">
        <v>93</v>
      </c>
      <c r="E120" s="35">
        <v>1</v>
      </c>
      <c r="F120" s="29">
        <v>110027</v>
      </c>
      <c r="G120" s="29">
        <f t="shared" si="12"/>
        <v>82080.141999999993</v>
      </c>
      <c r="H120" s="29"/>
      <c r="I120" s="29"/>
      <c r="J120" s="29">
        <f t="shared" si="13"/>
        <v>110027</v>
      </c>
      <c r="K120" s="29">
        <f t="shared" si="14"/>
        <v>82080.141999999993</v>
      </c>
      <c r="L120" s="48"/>
      <c r="Q120" s="43"/>
    </row>
    <row r="121" spans="1:85" s="31" customFormat="1" ht="32.1" customHeight="1">
      <c r="A121" s="45">
        <v>101</v>
      </c>
      <c r="B121" s="45">
        <v>6</v>
      </c>
      <c r="C121" s="86" t="s">
        <v>130</v>
      </c>
      <c r="D121" s="86" t="s">
        <v>131</v>
      </c>
      <c r="E121" s="87">
        <v>4</v>
      </c>
      <c r="F121" s="29">
        <v>100134</v>
      </c>
      <c r="G121" s="29">
        <f t="shared" si="12"/>
        <v>74699.964000000007</v>
      </c>
      <c r="H121" s="29"/>
      <c r="I121" s="29"/>
      <c r="J121" s="29">
        <f t="shared" si="13"/>
        <v>100134</v>
      </c>
      <c r="K121" s="29">
        <f t="shared" si="14"/>
        <v>74699.964000000007</v>
      </c>
      <c r="L121" s="48"/>
      <c r="Q121" s="43"/>
    </row>
    <row r="122" spans="1:85" s="31" customFormat="1" ht="32.1" customHeight="1">
      <c r="A122" s="45">
        <v>102</v>
      </c>
      <c r="B122" s="45">
        <v>7</v>
      </c>
      <c r="C122" s="86"/>
      <c r="D122" s="86"/>
      <c r="E122" s="87"/>
      <c r="F122" s="29">
        <v>100134</v>
      </c>
      <c r="G122" s="29">
        <f t="shared" si="12"/>
        <v>74699.964000000007</v>
      </c>
      <c r="H122" s="29"/>
      <c r="I122" s="29"/>
      <c r="J122" s="29">
        <f t="shared" si="13"/>
        <v>100134</v>
      </c>
      <c r="K122" s="29">
        <f t="shared" si="14"/>
        <v>74699.964000000007</v>
      </c>
      <c r="L122" s="48"/>
      <c r="Q122" s="43"/>
    </row>
    <row r="123" spans="1:85" s="31" customFormat="1" ht="32.1" customHeight="1">
      <c r="A123" s="45">
        <v>103</v>
      </c>
      <c r="B123" s="45">
        <v>8</v>
      </c>
      <c r="C123" s="86"/>
      <c r="D123" s="86"/>
      <c r="E123" s="87"/>
      <c r="F123" s="29">
        <v>100134</v>
      </c>
      <c r="G123" s="29">
        <f t="shared" si="12"/>
        <v>74699.964000000007</v>
      </c>
      <c r="H123" s="29"/>
      <c r="I123" s="29"/>
      <c r="J123" s="29">
        <f t="shared" si="13"/>
        <v>100134</v>
      </c>
      <c r="K123" s="29">
        <f t="shared" si="14"/>
        <v>74699.964000000007</v>
      </c>
      <c r="L123" s="48"/>
      <c r="Q123" s="43"/>
    </row>
    <row r="124" spans="1:85" s="31" customFormat="1" ht="32.1" customHeight="1">
      <c r="A124" s="45">
        <v>104</v>
      </c>
      <c r="B124" s="45">
        <v>9</v>
      </c>
      <c r="C124" s="86"/>
      <c r="D124" s="86"/>
      <c r="E124" s="87"/>
      <c r="F124" s="29">
        <v>100134</v>
      </c>
      <c r="G124" s="29">
        <f t="shared" si="12"/>
        <v>74699.964000000007</v>
      </c>
      <c r="H124" s="29"/>
      <c r="I124" s="29"/>
      <c r="J124" s="29">
        <f t="shared" si="13"/>
        <v>100134</v>
      </c>
      <c r="K124" s="29">
        <f t="shared" si="14"/>
        <v>74699.964000000007</v>
      </c>
      <c r="L124" s="48"/>
      <c r="Q124" s="43"/>
    </row>
    <row r="125" spans="1:85" s="31" customFormat="1" ht="32.1" customHeight="1">
      <c r="A125" s="45">
        <v>105</v>
      </c>
      <c r="B125" s="45">
        <v>10</v>
      </c>
      <c r="C125" s="34" t="s">
        <v>100</v>
      </c>
      <c r="D125" s="34" t="s">
        <v>101</v>
      </c>
      <c r="E125" s="35">
        <v>1</v>
      </c>
      <c r="F125" s="29">
        <v>150740</v>
      </c>
      <c r="G125" s="29">
        <f t="shared" si="12"/>
        <v>111960.20000000001</v>
      </c>
      <c r="H125" s="29"/>
      <c r="I125" s="29"/>
      <c r="J125" s="29">
        <f t="shared" si="13"/>
        <v>150740</v>
      </c>
      <c r="K125" s="29">
        <f t="shared" si="14"/>
        <v>111960.20000000001</v>
      </c>
      <c r="L125" s="48"/>
      <c r="Q125" s="43"/>
    </row>
    <row r="126" spans="1:85" s="31" customFormat="1" ht="32.1" customHeight="1">
      <c r="A126" s="45">
        <v>106</v>
      </c>
      <c r="B126" s="45">
        <v>11</v>
      </c>
      <c r="C126" s="34" t="s">
        <v>132</v>
      </c>
      <c r="D126" s="34" t="s">
        <v>122</v>
      </c>
      <c r="E126" s="35">
        <v>1</v>
      </c>
      <c r="F126" s="29">
        <v>120274</v>
      </c>
      <c r="G126" s="29">
        <f t="shared" si="12"/>
        <v>89720.01999999999</v>
      </c>
      <c r="H126" s="29"/>
      <c r="I126" s="29"/>
      <c r="J126" s="29">
        <f t="shared" si="13"/>
        <v>120274</v>
      </c>
      <c r="K126" s="29">
        <f t="shared" si="14"/>
        <v>89720.01999999999</v>
      </c>
      <c r="L126" s="48"/>
      <c r="Q126" s="43"/>
    </row>
    <row r="127" spans="1:85" s="31" customFormat="1" ht="32.1" customHeight="1">
      <c r="A127" s="45">
        <v>107</v>
      </c>
      <c r="B127" s="45">
        <v>12</v>
      </c>
      <c r="C127" s="34" t="s">
        <v>102</v>
      </c>
      <c r="D127" s="34" t="s">
        <v>103</v>
      </c>
      <c r="E127" s="35">
        <v>1</v>
      </c>
      <c r="F127" s="29">
        <v>97010</v>
      </c>
      <c r="G127" s="29">
        <f t="shared" si="12"/>
        <v>72369.459999999992</v>
      </c>
      <c r="H127" s="29">
        <f>F127*50/100</f>
        <v>48505</v>
      </c>
      <c r="I127" s="29"/>
      <c r="J127" s="29">
        <f t="shared" si="13"/>
        <v>145515</v>
      </c>
      <c r="K127" s="29">
        <f t="shared" si="14"/>
        <v>108145.95000000001</v>
      </c>
      <c r="L127" s="48"/>
      <c r="Q127" s="43"/>
    </row>
    <row r="128" spans="1:85" s="31" customFormat="1" ht="32.1" customHeight="1">
      <c r="A128" s="45">
        <v>108</v>
      </c>
      <c r="B128" s="45">
        <v>13</v>
      </c>
      <c r="C128" s="86" t="s">
        <v>104</v>
      </c>
      <c r="D128" s="86" t="s">
        <v>105</v>
      </c>
      <c r="E128" s="87">
        <v>2</v>
      </c>
      <c r="F128" s="29">
        <v>68056</v>
      </c>
      <c r="G128" s="29">
        <f t="shared" si="12"/>
        <v>50769.775999999998</v>
      </c>
      <c r="H128" s="29"/>
      <c r="I128" s="29"/>
      <c r="J128" s="29">
        <f t="shared" si="13"/>
        <v>68056</v>
      </c>
      <c r="K128" s="29">
        <f t="shared" si="14"/>
        <v>50769.775999999998</v>
      </c>
      <c r="L128" s="48"/>
      <c r="Q128" s="43"/>
    </row>
    <row r="129" spans="1:85" s="31" customFormat="1" ht="32.1" customHeight="1">
      <c r="A129" s="45">
        <v>109</v>
      </c>
      <c r="B129" s="45">
        <v>14</v>
      </c>
      <c r="C129" s="86"/>
      <c r="D129" s="86"/>
      <c r="E129" s="87"/>
      <c r="F129" s="29">
        <v>68056</v>
      </c>
      <c r="G129" s="29">
        <f t="shared" si="12"/>
        <v>50769.775999999998</v>
      </c>
      <c r="H129" s="29"/>
      <c r="I129" s="29"/>
      <c r="J129" s="29">
        <f t="shared" si="13"/>
        <v>68056</v>
      </c>
      <c r="K129" s="29">
        <f t="shared" si="14"/>
        <v>50769.775999999998</v>
      </c>
      <c r="L129" s="48"/>
      <c r="Q129" s="43"/>
    </row>
    <row r="130" spans="1:85" s="31" customFormat="1" ht="32.1" customHeight="1">
      <c r="A130" s="45">
        <v>110</v>
      </c>
      <c r="B130" s="45">
        <v>15</v>
      </c>
      <c r="C130" s="34" t="s">
        <v>106</v>
      </c>
      <c r="D130" s="34" t="s">
        <v>107</v>
      </c>
      <c r="E130" s="35">
        <v>1</v>
      </c>
      <c r="F130" s="29">
        <v>140178</v>
      </c>
      <c r="G130" s="29">
        <f t="shared" si="12"/>
        <v>104249.94</v>
      </c>
      <c r="H130" s="29"/>
      <c r="I130" s="29"/>
      <c r="J130" s="29">
        <f t="shared" si="13"/>
        <v>140178</v>
      </c>
      <c r="K130" s="29">
        <f t="shared" si="14"/>
        <v>104249.94</v>
      </c>
      <c r="L130" s="48"/>
      <c r="Q130" s="43"/>
    </row>
    <row r="131" spans="1:85" s="31" customFormat="1" ht="32.1" customHeight="1">
      <c r="A131" s="45">
        <v>111</v>
      </c>
      <c r="B131" s="45">
        <v>16</v>
      </c>
      <c r="C131" s="34" t="s">
        <v>108</v>
      </c>
      <c r="D131" s="34" t="s">
        <v>109</v>
      </c>
      <c r="E131" s="35">
        <v>1</v>
      </c>
      <c r="F131" s="29">
        <v>100168</v>
      </c>
      <c r="G131" s="29">
        <f t="shared" si="12"/>
        <v>74725.328000000009</v>
      </c>
      <c r="H131" s="29"/>
      <c r="I131" s="29"/>
      <c r="J131" s="29">
        <f t="shared" si="13"/>
        <v>100168</v>
      </c>
      <c r="K131" s="29">
        <f t="shared" si="14"/>
        <v>74725.328000000009</v>
      </c>
      <c r="L131" s="48"/>
      <c r="Q131" s="43"/>
    </row>
    <row r="132" spans="1:85" s="31" customFormat="1" ht="32.1" customHeight="1">
      <c r="A132" s="45">
        <v>112</v>
      </c>
      <c r="B132" s="45">
        <v>17</v>
      </c>
      <c r="C132" s="34" t="s">
        <v>133</v>
      </c>
      <c r="D132" s="34" t="s">
        <v>124</v>
      </c>
      <c r="E132" s="35">
        <v>1</v>
      </c>
      <c r="F132" s="29">
        <v>72024</v>
      </c>
      <c r="G132" s="29">
        <f t="shared" si="12"/>
        <v>53729.903999999995</v>
      </c>
      <c r="H132" s="29"/>
      <c r="I132" s="29"/>
      <c r="J132" s="29">
        <f t="shared" si="13"/>
        <v>72024</v>
      </c>
      <c r="K132" s="29">
        <f t="shared" si="14"/>
        <v>53729.903999999995</v>
      </c>
      <c r="L132" s="48"/>
      <c r="Q132" s="43"/>
    </row>
    <row r="133" spans="1:85" s="31" customFormat="1" ht="32.1" customHeight="1">
      <c r="A133" s="45">
        <v>113</v>
      </c>
      <c r="B133" s="45">
        <v>18</v>
      </c>
      <c r="C133" s="86" t="s">
        <v>125</v>
      </c>
      <c r="D133" s="86" t="s">
        <v>126</v>
      </c>
      <c r="E133" s="87">
        <v>3</v>
      </c>
      <c r="F133" s="29">
        <v>67024</v>
      </c>
      <c r="G133" s="29">
        <f t="shared" si="12"/>
        <v>49999.903999999995</v>
      </c>
      <c r="H133" s="29"/>
      <c r="I133" s="29"/>
      <c r="J133" s="29">
        <f t="shared" si="13"/>
        <v>67024</v>
      </c>
      <c r="K133" s="29">
        <f t="shared" si="14"/>
        <v>49999.903999999995</v>
      </c>
      <c r="L133" s="48"/>
      <c r="Q133" s="43"/>
    </row>
    <row r="134" spans="1:85" s="31" customFormat="1" ht="32.1" customHeight="1">
      <c r="A134" s="45">
        <v>114</v>
      </c>
      <c r="B134" s="45">
        <v>19</v>
      </c>
      <c r="C134" s="86"/>
      <c r="D134" s="86"/>
      <c r="E134" s="87"/>
      <c r="F134" s="29">
        <v>67024</v>
      </c>
      <c r="G134" s="29">
        <f t="shared" si="12"/>
        <v>49999.903999999995</v>
      </c>
      <c r="H134" s="29"/>
      <c r="I134" s="29"/>
      <c r="J134" s="29">
        <f t="shared" si="13"/>
        <v>67024</v>
      </c>
      <c r="K134" s="29">
        <f t="shared" si="14"/>
        <v>49999.903999999995</v>
      </c>
      <c r="L134" s="48"/>
      <c r="Q134" s="43"/>
    </row>
    <row r="135" spans="1:85" s="31" customFormat="1" ht="32.1" customHeight="1">
      <c r="A135" s="45">
        <v>115</v>
      </c>
      <c r="B135" s="45">
        <v>20</v>
      </c>
      <c r="C135" s="86"/>
      <c r="D135" s="86"/>
      <c r="E135" s="87"/>
      <c r="F135" s="29">
        <v>67024</v>
      </c>
      <c r="G135" s="29">
        <f t="shared" si="12"/>
        <v>49999.903999999995</v>
      </c>
      <c r="H135" s="29"/>
      <c r="I135" s="29"/>
      <c r="J135" s="29">
        <f t="shared" si="13"/>
        <v>67024</v>
      </c>
      <c r="K135" s="29">
        <f t="shared" si="14"/>
        <v>49999.903999999995</v>
      </c>
      <c r="L135" s="48"/>
      <c r="Q135" s="43"/>
    </row>
    <row r="136" spans="1:85" s="31" customFormat="1" ht="32.1" customHeight="1">
      <c r="A136" s="45">
        <v>116</v>
      </c>
      <c r="B136" s="45">
        <v>21</v>
      </c>
      <c r="C136" s="86" t="s">
        <v>112</v>
      </c>
      <c r="D136" s="86" t="s">
        <v>127</v>
      </c>
      <c r="E136" s="87">
        <v>2</v>
      </c>
      <c r="F136" s="29">
        <v>78941</v>
      </c>
      <c r="G136" s="29">
        <f t="shared" si="12"/>
        <v>58889.985999999997</v>
      </c>
      <c r="H136" s="29">
        <f>F136*50/100</f>
        <v>39470.5</v>
      </c>
      <c r="I136" s="29"/>
      <c r="J136" s="29">
        <f t="shared" si="13"/>
        <v>118411.5</v>
      </c>
      <c r="K136" s="29">
        <f t="shared" si="14"/>
        <v>88334.978999999992</v>
      </c>
      <c r="L136" s="48"/>
      <c r="Q136" s="43"/>
    </row>
    <row r="137" spans="1:85" s="31" customFormat="1" ht="32.1" customHeight="1">
      <c r="A137" s="45">
        <v>117</v>
      </c>
      <c r="B137" s="45">
        <v>22</v>
      </c>
      <c r="C137" s="86"/>
      <c r="D137" s="86"/>
      <c r="E137" s="87"/>
      <c r="F137" s="29">
        <v>78941</v>
      </c>
      <c r="G137" s="29">
        <f t="shared" si="12"/>
        <v>58889.985999999997</v>
      </c>
      <c r="H137" s="29">
        <f>F137*50/100</f>
        <v>39470.5</v>
      </c>
      <c r="I137" s="29"/>
      <c r="J137" s="29">
        <f t="shared" si="13"/>
        <v>118411.5</v>
      </c>
      <c r="K137" s="29">
        <f t="shared" si="14"/>
        <v>88334.978999999992</v>
      </c>
      <c r="L137" s="48"/>
      <c r="Q137" s="43"/>
    </row>
    <row r="138" spans="1:85" s="31" customFormat="1" ht="32.1" customHeight="1">
      <c r="A138" s="45">
        <v>118</v>
      </c>
      <c r="B138" s="45">
        <v>23</v>
      </c>
      <c r="C138" s="34" t="s">
        <v>114</v>
      </c>
      <c r="D138" s="34" t="s">
        <v>115</v>
      </c>
      <c r="E138" s="35">
        <v>1</v>
      </c>
      <c r="F138" s="29">
        <v>67024</v>
      </c>
      <c r="G138" s="29">
        <f t="shared" si="12"/>
        <v>49999.903999999995</v>
      </c>
      <c r="H138" s="29">
        <f>F138*50/100</f>
        <v>33512</v>
      </c>
      <c r="I138" s="29"/>
      <c r="J138" s="29">
        <f t="shared" si="13"/>
        <v>100536</v>
      </c>
      <c r="K138" s="29">
        <f t="shared" si="14"/>
        <v>74999.856</v>
      </c>
      <c r="L138" s="48"/>
      <c r="Q138" s="43"/>
    </row>
    <row r="139" spans="1:85" s="31" customFormat="1" ht="32.1" customHeight="1">
      <c r="A139" s="45">
        <v>119</v>
      </c>
      <c r="B139" s="45">
        <v>24</v>
      </c>
      <c r="C139" s="34" t="s">
        <v>39</v>
      </c>
      <c r="D139" s="34" t="s">
        <v>40</v>
      </c>
      <c r="E139" s="35">
        <v>1</v>
      </c>
      <c r="F139" s="29">
        <v>67024</v>
      </c>
      <c r="G139" s="29">
        <f t="shared" si="12"/>
        <v>49999.903999999995</v>
      </c>
      <c r="H139" s="29"/>
      <c r="I139" s="29"/>
      <c r="J139" s="29">
        <f t="shared" si="13"/>
        <v>67024</v>
      </c>
      <c r="K139" s="29">
        <f t="shared" si="14"/>
        <v>49999.903999999995</v>
      </c>
      <c r="L139" s="48"/>
      <c r="Q139" s="43"/>
    </row>
    <row r="140" spans="1:85" s="31" customFormat="1" ht="32.1" customHeight="1">
      <c r="A140" s="45">
        <v>120</v>
      </c>
      <c r="B140" s="45">
        <v>25</v>
      </c>
      <c r="C140" s="34" t="s">
        <v>41</v>
      </c>
      <c r="D140" s="34" t="s">
        <v>42</v>
      </c>
      <c r="E140" s="35">
        <v>1</v>
      </c>
      <c r="F140" s="29">
        <v>67024</v>
      </c>
      <c r="G140" s="29">
        <f t="shared" si="12"/>
        <v>49999.903999999995</v>
      </c>
      <c r="H140" s="29"/>
      <c r="I140" s="29"/>
      <c r="J140" s="29">
        <f t="shared" si="13"/>
        <v>67024</v>
      </c>
      <c r="K140" s="29">
        <f t="shared" si="14"/>
        <v>49999.903999999995</v>
      </c>
      <c r="L140" s="48"/>
      <c r="Q140" s="43"/>
    </row>
    <row r="141" spans="1:85" s="49" customFormat="1" ht="32.1" customHeight="1">
      <c r="A141" s="94" t="s">
        <v>81</v>
      </c>
      <c r="B141" s="94"/>
      <c r="C141" s="94"/>
      <c r="D141" s="47" t="s">
        <v>82</v>
      </c>
      <c r="E141" s="54">
        <f>SUM(E116:E140)</f>
        <v>25</v>
      </c>
      <c r="F141" s="55">
        <f t="shared" ref="F141:K141" si="15">SUM(F116:F140)</f>
        <v>2477184</v>
      </c>
      <c r="G141" s="55">
        <f t="shared" si="15"/>
        <v>1843783.536000001</v>
      </c>
      <c r="H141" s="55">
        <f t="shared" si="15"/>
        <v>181065.2</v>
      </c>
      <c r="I141" s="55">
        <f t="shared" si="15"/>
        <v>0</v>
      </c>
      <c r="J141" s="55">
        <f t="shared" si="15"/>
        <v>2658249.2000000002</v>
      </c>
      <c r="K141" s="55">
        <f t="shared" si="15"/>
        <v>1978449.9352000009</v>
      </c>
      <c r="L141" s="48"/>
      <c r="M141" s="31"/>
      <c r="N141" s="31"/>
      <c r="O141" s="31"/>
      <c r="P141" s="31"/>
      <c r="Q141" s="43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</row>
    <row r="142" spans="1:85" s="56" customFormat="1" ht="32.1" customHeight="1">
      <c r="A142" s="93" t="s">
        <v>134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48"/>
      <c r="M142" s="40"/>
      <c r="N142" s="40"/>
      <c r="O142" s="40"/>
      <c r="P142" s="40"/>
      <c r="Q142" s="41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</row>
    <row r="143" spans="1:85" s="31" customFormat="1" ht="32.1" customHeight="1">
      <c r="A143" s="45">
        <v>121</v>
      </c>
      <c r="B143" s="45">
        <v>1</v>
      </c>
      <c r="C143" s="34" t="s">
        <v>84</v>
      </c>
      <c r="D143" s="34" t="s">
        <v>85</v>
      </c>
      <c r="E143" s="35">
        <v>1</v>
      </c>
      <c r="F143" s="29">
        <v>67024</v>
      </c>
      <c r="G143" s="29">
        <f t="shared" ref="G143:G160" si="16">+IF(F143&gt;120000,F143-F143*0.01-29280-(F143-120000)*0.26,F143-F143*0.01-F143*0.244)</f>
        <v>49999.903999999995</v>
      </c>
      <c r="H143" s="29">
        <f>F143*30/100</f>
        <v>20107.2</v>
      </c>
      <c r="I143" s="29"/>
      <c r="J143" s="29">
        <f t="shared" ref="J143:J160" si="17">F143+H143+I143</f>
        <v>87131.199999999997</v>
      </c>
      <c r="K143" s="29">
        <f t="shared" ref="K143:K160" si="18">+IF(J143&gt;120000,J143-J143*0.01-29280-(J143-120000)*0.26,J143-J143*0.01-J143*0.244)</f>
        <v>64999.875199999995</v>
      </c>
      <c r="L143" s="48"/>
      <c r="Q143" s="43"/>
    </row>
    <row r="144" spans="1:85" s="31" customFormat="1" ht="32.1" customHeight="1">
      <c r="A144" s="45">
        <v>122</v>
      </c>
      <c r="B144" s="45">
        <v>2</v>
      </c>
      <c r="C144" s="34" t="s">
        <v>86</v>
      </c>
      <c r="D144" s="34" t="s">
        <v>87</v>
      </c>
      <c r="E144" s="35">
        <v>1</v>
      </c>
      <c r="F144" s="29">
        <v>171753</v>
      </c>
      <c r="G144" s="29">
        <f t="shared" si="16"/>
        <v>127299.69</v>
      </c>
      <c r="H144" s="29"/>
      <c r="I144" s="29"/>
      <c r="J144" s="29">
        <f t="shared" si="17"/>
        <v>171753</v>
      </c>
      <c r="K144" s="29">
        <f t="shared" si="18"/>
        <v>127299.69</v>
      </c>
      <c r="L144" s="48"/>
      <c r="Q144" s="43"/>
    </row>
    <row r="145" spans="1:17" s="31" customFormat="1" ht="32.1" customHeight="1">
      <c r="A145" s="45">
        <v>123</v>
      </c>
      <c r="B145" s="45">
        <v>3</v>
      </c>
      <c r="C145" s="34" t="s">
        <v>90</v>
      </c>
      <c r="D145" s="34" t="s">
        <v>91</v>
      </c>
      <c r="E145" s="35">
        <v>1</v>
      </c>
      <c r="F145" s="29">
        <v>72024</v>
      </c>
      <c r="G145" s="29">
        <f t="shared" si="16"/>
        <v>53729.903999999995</v>
      </c>
      <c r="H145" s="29"/>
      <c r="I145" s="29"/>
      <c r="J145" s="29">
        <f t="shared" si="17"/>
        <v>72024</v>
      </c>
      <c r="K145" s="29">
        <f t="shared" si="18"/>
        <v>53729.903999999995</v>
      </c>
      <c r="L145" s="48"/>
      <c r="Q145" s="43"/>
    </row>
    <row r="146" spans="1:17" s="31" customFormat="1" ht="32.1" customHeight="1">
      <c r="A146" s="45">
        <v>124</v>
      </c>
      <c r="B146" s="45">
        <v>4</v>
      </c>
      <c r="C146" s="86" t="s">
        <v>135</v>
      </c>
      <c r="D146" s="86" t="s">
        <v>131</v>
      </c>
      <c r="E146" s="87">
        <v>2</v>
      </c>
      <c r="F146" s="29">
        <v>100536</v>
      </c>
      <c r="G146" s="29">
        <f t="shared" si="16"/>
        <v>74999.856</v>
      </c>
      <c r="H146" s="29"/>
      <c r="I146" s="29"/>
      <c r="J146" s="29">
        <f t="shared" si="17"/>
        <v>100536</v>
      </c>
      <c r="K146" s="29">
        <f t="shared" si="18"/>
        <v>74999.856</v>
      </c>
      <c r="L146" s="48"/>
      <c r="Q146" s="43"/>
    </row>
    <row r="147" spans="1:17" s="31" customFormat="1" ht="32.1" customHeight="1">
      <c r="A147" s="45">
        <v>125</v>
      </c>
      <c r="B147" s="45">
        <v>5</v>
      </c>
      <c r="C147" s="86"/>
      <c r="D147" s="86"/>
      <c r="E147" s="87"/>
      <c r="F147" s="29">
        <v>100536</v>
      </c>
      <c r="G147" s="29">
        <f t="shared" si="16"/>
        <v>74999.856</v>
      </c>
      <c r="H147" s="29"/>
      <c r="I147" s="29"/>
      <c r="J147" s="29">
        <f t="shared" si="17"/>
        <v>100536</v>
      </c>
      <c r="K147" s="29">
        <f t="shared" si="18"/>
        <v>74999.856</v>
      </c>
      <c r="L147" s="48"/>
      <c r="Q147" s="43"/>
    </row>
    <row r="148" spans="1:17" s="31" customFormat="1" ht="32.1" customHeight="1">
      <c r="A148" s="45">
        <v>126</v>
      </c>
      <c r="B148" s="45">
        <v>6</v>
      </c>
      <c r="C148" s="34" t="s">
        <v>98</v>
      </c>
      <c r="D148" s="34" t="s">
        <v>136</v>
      </c>
      <c r="E148" s="35">
        <v>1</v>
      </c>
      <c r="F148" s="29">
        <v>77024</v>
      </c>
      <c r="G148" s="29">
        <f t="shared" si="16"/>
        <v>57459.903999999995</v>
      </c>
      <c r="H148" s="29"/>
      <c r="I148" s="29"/>
      <c r="J148" s="29">
        <f t="shared" si="17"/>
        <v>77024</v>
      </c>
      <c r="K148" s="29">
        <f t="shared" si="18"/>
        <v>57459.903999999995</v>
      </c>
      <c r="L148" s="48"/>
      <c r="Q148" s="43"/>
    </row>
    <row r="149" spans="1:17" s="31" customFormat="1" ht="32.1" customHeight="1">
      <c r="A149" s="45">
        <v>127</v>
      </c>
      <c r="B149" s="45">
        <v>7</v>
      </c>
      <c r="C149" s="34" t="s">
        <v>100</v>
      </c>
      <c r="D149" s="34" t="s">
        <v>101</v>
      </c>
      <c r="E149" s="35">
        <v>1</v>
      </c>
      <c r="F149" s="29">
        <v>195452</v>
      </c>
      <c r="G149" s="29">
        <f t="shared" si="16"/>
        <v>144599.96000000002</v>
      </c>
      <c r="H149" s="29"/>
      <c r="I149" s="29"/>
      <c r="J149" s="29">
        <f t="shared" si="17"/>
        <v>195452</v>
      </c>
      <c r="K149" s="29">
        <f t="shared" si="18"/>
        <v>144599.96000000002</v>
      </c>
      <c r="L149" s="48"/>
      <c r="Q149" s="43"/>
    </row>
    <row r="150" spans="1:17" s="31" customFormat="1" ht="32.1" customHeight="1">
      <c r="A150" s="45">
        <v>128</v>
      </c>
      <c r="B150" s="45">
        <v>8</v>
      </c>
      <c r="C150" s="34" t="s">
        <v>102</v>
      </c>
      <c r="D150" s="34" t="s">
        <v>103</v>
      </c>
      <c r="E150" s="35">
        <v>1</v>
      </c>
      <c r="F150" s="29">
        <v>85429</v>
      </c>
      <c r="G150" s="29">
        <f t="shared" si="16"/>
        <v>63730.034000000007</v>
      </c>
      <c r="H150" s="29">
        <f>F150*50/100</f>
        <v>42714.5</v>
      </c>
      <c r="I150" s="29"/>
      <c r="J150" s="29">
        <f t="shared" si="17"/>
        <v>128143.5</v>
      </c>
      <c r="K150" s="29">
        <f t="shared" si="18"/>
        <v>95464.755000000005</v>
      </c>
      <c r="L150" s="48"/>
      <c r="Q150" s="43"/>
    </row>
    <row r="151" spans="1:17" s="31" customFormat="1" ht="32.1" customHeight="1">
      <c r="A151" s="45">
        <v>129</v>
      </c>
      <c r="B151" s="45">
        <v>9</v>
      </c>
      <c r="C151" s="86" t="s">
        <v>104</v>
      </c>
      <c r="D151" s="86" t="s">
        <v>105</v>
      </c>
      <c r="E151" s="95">
        <v>2</v>
      </c>
      <c r="F151" s="29">
        <v>78056</v>
      </c>
      <c r="G151" s="29">
        <f t="shared" si="16"/>
        <v>58229.775999999998</v>
      </c>
      <c r="H151" s="29"/>
      <c r="I151" s="29"/>
      <c r="J151" s="29">
        <f t="shared" si="17"/>
        <v>78056</v>
      </c>
      <c r="K151" s="29">
        <f t="shared" si="18"/>
        <v>58229.775999999998</v>
      </c>
      <c r="L151" s="48"/>
      <c r="Q151" s="43"/>
    </row>
    <row r="152" spans="1:17" s="31" customFormat="1" ht="32.1" customHeight="1">
      <c r="A152" s="45">
        <v>130</v>
      </c>
      <c r="B152" s="45">
        <v>10</v>
      </c>
      <c r="C152" s="86"/>
      <c r="D152" s="86"/>
      <c r="E152" s="95"/>
      <c r="F152" s="29">
        <v>78056</v>
      </c>
      <c r="G152" s="29">
        <f t="shared" si="16"/>
        <v>58229.775999999998</v>
      </c>
      <c r="H152" s="29"/>
      <c r="I152" s="29"/>
      <c r="J152" s="29">
        <f t="shared" si="17"/>
        <v>78056</v>
      </c>
      <c r="K152" s="29">
        <f t="shared" si="18"/>
        <v>58229.775999999998</v>
      </c>
      <c r="L152" s="48"/>
      <c r="Q152" s="43"/>
    </row>
    <row r="153" spans="1:17" s="31" customFormat="1" ht="32.1" customHeight="1">
      <c r="A153" s="45">
        <v>131</v>
      </c>
      <c r="B153" s="45">
        <v>11</v>
      </c>
      <c r="C153" s="34" t="s">
        <v>106</v>
      </c>
      <c r="D153" s="34" t="s">
        <v>107</v>
      </c>
      <c r="E153" s="35">
        <v>1</v>
      </c>
      <c r="F153" s="29">
        <v>156384</v>
      </c>
      <c r="G153" s="29">
        <f t="shared" si="16"/>
        <v>116080.32000000001</v>
      </c>
      <c r="H153" s="29"/>
      <c r="I153" s="29"/>
      <c r="J153" s="29">
        <f t="shared" si="17"/>
        <v>156384</v>
      </c>
      <c r="K153" s="29">
        <f t="shared" si="18"/>
        <v>116080.32000000001</v>
      </c>
      <c r="L153" s="48"/>
      <c r="Q153" s="43"/>
    </row>
    <row r="154" spans="1:17" s="31" customFormat="1" ht="32.1" customHeight="1">
      <c r="A154" s="45">
        <v>132</v>
      </c>
      <c r="B154" s="45">
        <v>12</v>
      </c>
      <c r="C154" s="86" t="s">
        <v>125</v>
      </c>
      <c r="D154" s="86" t="s">
        <v>137</v>
      </c>
      <c r="E154" s="95">
        <v>2</v>
      </c>
      <c r="F154" s="29">
        <v>67024</v>
      </c>
      <c r="G154" s="29">
        <f t="shared" si="16"/>
        <v>49999.903999999995</v>
      </c>
      <c r="H154" s="29"/>
      <c r="I154" s="29"/>
      <c r="J154" s="29">
        <f t="shared" si="17"/>
        <v>67024</v>
      </c>
      <c r="K154" s="29">
        <f t="shared" si="18"/>
        <v>49999.903999999995</v>
      </c>
      <c r="L154" s="48"/>
      <c r="Q154" s="43"/>
    </row>
    <row r="155" spans="1:17" s="31" customFormat="1" ht="32.1" customHeight="1">
      <c r="A155" s="45">
        <v>133</v>
      </c>
      <c r="B155" s="45">
        <v>13</v>
      </c>
      <c r="C155" s="86"/>
      <c r="D155" s="86"/>
      <c r="E155" s="95"/>
      <c r="F155" s="29">
        <v>67024</v>
      </c>
      <c r="G155" s="29">
        <f t="shared" si="16"/>
        <v>49999.903999999995</v>
      </c>
      <c r="H155" s="29"/>
      <c r="I155" s="29"/>
      <c r="J155" s="29">
        <f t="shared" si="17"/>
        <v>67024</v>
      </c>
      <c r="K155" s="29">
        <f t="shared" si="18"/>
        <v>49999.903999999995</v>
      </c>
      <c r="L155" s="48"/>
      <c r="Q155" s="43"/>
    </row>
    <row r="156" spans="1:17" s="31" customFormat="1" ht="32.1" customHeight="1">
      <c r="A156" s="45">
        <v>134</v>
      </c>
      <c r="B156" s="45">
        <v>14</v>
      </c>
      <c r="C156" s="86" t="s">
        <v>112</v>
      </c>
      <c r="D156" s="86" t="s">
        <v>127</v>
      </c>
      <c r="E156" s="87">
        <v>2</v>
      </c>
      <c r="F156" s="29">
        <v>72359</v>
      </c>
      <c r="G156" s="29">
        <f t="shared" si="16"/>
        <v>53979.813999999998</v>
      </c>
      <c r="H156" s="29">
        <f>F156*50/100</f>
        <v>36179.5</v>
      </c>
      <c r="I156" s="29"/>
      <c r="J156" s="29">
        <f t="shared" si="17"/>
        <v>108538.5</v>
      </c>
      <c r="K156" s="29">
        <f t="shared" si="18"/>
        <v>80969.721000000005</v>
      </c>
      <c r="L156" s="48"/>
      <c r="Q156" s="43"/>
    </row>
    <row r="157" spans="1:17" s="31" customFormat="1" ht="32.1" customHeight="1">
      <c r="A157" s="45">
        <v>135</v>
      </c>
      <c r="B157" s="45">
        <v>15</v>
      </c>
      <c r="C157" s="86"/>
      <c r="D157" s="86"/>
      <c r="E157" s="87"/>
      <c r="F157" s="29">
        <v>72359</v>
      </c>
      <c r="G157" s="29">
        <f t="shared" si="16"/>
        <v>53979.813999999998</v>
      </c>
      <c r="H157" s="29">
        <f>F157*50/100</f>
        <v>36179.5</v>
      </c>
      <c r="I157" s="29"/>
      <c r="J157" s="29">
        <f t="shared" si="17"/>
        <v>108538.5</v>
      </c>
      <c r="K157" s="29">
        <f t="shared" si="18"/>
        <v>80969.721000000005</v>
      </c>
      <c r="L157" s="48"/>
      <c r="Q157" s="43"/>
    </row>
    <row r="158" spans="1:17" s="31" customFormat="1" ht="32.1" customHeight="1">
      <c r="A158" s="45">
        <v>136</v>
      </c>
      <c r="B158" s="45">
        <v>16</v>
      </c>
      <c r="C158" s="34" t="s">
        <v>114</v>
      </c>
      <c r="D158" s="34" t="s">
        <v>115</v>
      </c>
      <c r="E158" s="35">
        <v>1</v>
      </c>
      <c r="F158" s="29">
        <v>72024</v>
      </c>
      <c r="G158" s="29">
        <f t="shared" si="16"/>
        <v>53729.903999999995</v>
      </c>
      <c r="H158" s="29">
        <f>F158*50/100</f>
        <v>36012</v>
      </c>
      <c r="I158" s="29"/>
      <c r="J158" s="29">
        <f t="shared" si="17"/>
        <v>108036</v>
      </c>
      <c r="K158" s="29">
        <f t="shared" si="18"/>
        <v>80594.856</v>
      </c>
      <c r="L158" s="48"/>
      <c r="Q158" s="43"/>
    </row>
    <row r="159" spans="1:17" s="31" customFormat="1" ht="32.1" customHeight="1">
      <c r="A159" s="45">
        <v>137</v>
      </c>
      <c r="B159" s="45">
        <v>17</v>
      </c>
      <c r="C159" s="34" t="s">
        <v>39</v>
      </c>
      <c r="D159" s="34" t="s">
        <v>40</v>
      </c>
      <c r="E159" s="35">
        <v>1</v>
      </c>
      <c r="F159" s="29">
        <v>67024</v>
      </c>
      <c r="G159" s="29">
        <f t="shared" si="16"/>
        <v>49999.903999999995</v>
      </c>
      <c r="H159" s="29"/>
      <c r="I159" s="29"/>
      <c r="J159" s="29">
        <f t="shared" si="17"/>
        <v>67024</v>
      </c>
      <c r="K159" s="29">
        <f t="shared" si="18"/>
        <v>49999.903999999995</v>
      </c>
      <c r="L159" s="48"/>
      <c r="Q159" s="43"/>
    </row>
    <row r="160" spans="1:17" s="31" customFormat="1" ht="32.1" customHeight="1">
      <c r="A160" s="45">
        <v>138</v>
      </c>
      <c r="B160" s="45">
        <v>18</v>
      </c>
      <c r="C160" s="34" t="s">
        <v>41</v>
      </c>
      <c r="D160" s="34" t="s">
        <v>42</v>
      </c>
      <c r="E160" s="35">
        <v>1</v>
      </c>
      <c r="F160" s="29">
        <v>67024</v>
      </c>
      <c r="G160" s="29">
        <f t="shared" si="16"/>
        <v>49999.903999999995</v>
      </c>
      <c r="H160" s="29"/>
      <c r="I160" s="29"/>
      <c r="J160" s="29">
        <f t="shared" si="17"/>
        <v>67024</v>
      </c>
      <c r="K160" s="29">
        <f t="shared" si="18"/>
        <v>49999.903999999995</v>
      </c>
      <c r="L160" s="48"/>
      <c r="Q160" s="43"/>
    </row>
    <row r="161" spans="1:85" s="49" customFormat="1" ht="32.1" customHeight="1">
      <c r="A161" s="94" t="s">
        <v>81</v>
      </c>
      <c r="B161" s="94"/>
      <c r="C161" s="94"/>
      <c r="D161" s="47" t="s">
        <v>82</v>
      </c>
      <c r="E161" s="54">
        <f>SUM(E143:E160)</f>
        <v>18</v>
      </c>
      <c r="F161" s="55">
        <f t="shared" ref="F161:K161" si="19">SUM(F143:F160)</f>
        <v>1667112</v>
      </c>
      <c r="G161" s="55">
        <f t="shared" si="19"/>
        <v>1241048.1280000003</v>
      </c>
      <c r="H161" s="55">
        <f t="shared" si="19"/>
        <v>171192.7</v>
      </c>
      <c r="I161" s="55">
        <f t="shared" si="19"/>
        <v>0</v>
      </c>
      <c r="J161" s="55">
        <f t="shared" si="19"/>
        <v>1838304.7</v>
      </c>
      <c r="K161" s="55">
        <f t="shared" si="19"/>
        <v>1368627.5861999998</v>
      </c>
      <c r="L161" s="48"/>
      <c r="M161" s="31"/>
      <c r="N161" s="31"/>
      <c r="O161" s="31"/>
      <c r="P161" s="31"/>
      <c r="Q161" s="43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</row>
    <row r="162" spans="1:85" s="56" customFormat="1" ht="32.1" customHeight="1">
      <c r="A162" s="93" t="s">
        <v>138</v>
      </c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48"/>
      <c r="M162" s="40"/>
      <c r="N162" s="40"/>
      <c r="O162" s="40"/>
      <c r="P162" s="40"/>
      <c r="Q162" s="41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</row>
    <row r="163" spans="1:85" s="31" customFormat="1" ht="32.1" customHeight="1">
      <c r="A163" s="45">
        <v>139</v>
      </c>
      <c r="B163" s="45">
        <v>1</v>
      </c>
      <c r="C163" s="34" t="s">
        <v>139</v>
      </c>
      <c r="D163" s="34" t="s">
        <v>140</v>
      </c>
      <c r="E163" s="35">
        <v>1</v>
      </c>
      <c r="F163" s="29">
        <v>225123</v>
      </c>
      <c r="G163" s="29">
        <f t="shared" ref="G163:G179" si="20">+IF(F163&gt;120000,F163-F163*0.01-29280-(F163-120000)*0.26,F163-F163*0.01-F163*0.244)</f>
        <v>166259.78999999998</v>
      </c>
      <c r="H163" s="29"/>
      <c r="I163" s="29"/>
      <c r="J163" s="29">
        <f t="shared" ref="J163:J179" si="21">F163+H163+I163</f>
        <v>225123</v>
      </c>
      <c r="K163" s="29">
        <f t="shared" ref="K163:K179" si="22">+IF(J163&gt;120000,J163-J163*0.01-29280-(J163-120000)*0.26,J163-J163*0.01-J163*0.244)</f>
        <v>166259.78999999998</v>
      </c>
      <c r="L163" s="48"/>
      <c r="Q163" s="43"/>
    </row>
    <row r="164" spans="1:85" s="31" customFormat="1" ht="32.1" customHeight="1">
      <c r="A164" s="45">
        <v>140</v>
      </c>
      <c r="B164" s="45">
        <v>2</v>
      </c>
      <c r="C164" s="34" t="s">
        <v>84</v>
      </c>
      <c r="D164" s="34" t="s">
        <v>85</v>
      </c>
      <c r="E164" s="35">
        <v>1</v>
      </c>
      <c r="F164" s="29">
        <v>67024</v>
      </c>
      <c r="G164" s="29">
        <f t="shared" si="20"/>
        <v>49999.903999999995</v>
      </c>
      <c r="H164" s="29">
        <f>F164*30/100</f>
        <v>20107.2</v>
      </c>
      <c r="I164" s="29"/>
      <c r="J164" s="29">
        <f t="shared" si="21"/>
        <v>87131.199999999997</v>
      </c>
      <c r="K164" s="29">
        <f t="shared" si="22"/>
        <v>64999.875199999995</v>
      </c>
      <c r="L164" s="48"/>
      <c r="Q164" s="43"/>
    </row>
    <row r="165" spans="1:85" s="31" customFormat="1" ht="32.1" customHeight="1">
      <c r="A165" s="45">
        <v>141</v>
      </c>
      <c r="B165" s="45">
        <v>3</v>
      </c>
      <c r="C165" s="34" t="s">
        <v>86</v>
      </c>
      <c r="D165" s="34" t="s">
        <v>87</v>
      </c>
      <c r="E165" s="35">
        <v>1</v>
      </c>
      <c r="F165" s="29">
        <v>130301</v>
      </c>
      <c r="G165" s="29">
        <f t="shared" si="20"/>
        <v>97039.73000000001</v>
      </c>
      <c r="H165" s="29"/>
      <c r="I165" s="29"/>
      <c r="J165" s="29">
        <f t="shared" si="21"/>
        <v>130301</v>
      </c>
      <c r="K165" s="29">
        <f t="shared" si="22"/>
        <v>97039.73000000001</v>
      </c>
      <c r="L165" s="48"/>
      <c r="Q165" s="43"/>
    </row>
    <row r="166" spans="1:85" s="31" customFormat="1" ht="32.1" customHeight="1">
      <c r="A166" s="45">
        <v>142</v>
      </c>
      <c r="B166" s="45">
        <v>4</v>
      </c>
      <c r="C166" s="34" t="s">
        <v>90</v>
      </c>
      <c r="D166" s="34" t="s">
        <v>91</v>
      </c>
      <c r="E166" s="35">
        <v>1</v>
      </c>
      <c r="F166" s="29">
        <v>67024</v>
      </c>
      <c r="G166" s="29">
        <f t="shared" si="20"/>
        <v>49999.903999999995</v>
      </c>
      <c r="H166" s="29"/>
      <c r="I166" s="29"/>
      <c r="J166" s="29">
        <f t="shared" si="21"/>
        <v>67024</v>
      </c>
      <c r="K166" s="29">
        <f t="shared" si="22"/>
        <v>49999.903999999995</v>
      </c>
      <c r="L166" s="48"/>
      <c r="Q166" s="43"/>
    </row>
    <row r="167" spans="1:85" s="31" customFormat="1" ht="32.1" customHeight="1">
      <c r="A167" s="45">
        <v>143</v>
      </c>
      <c r="B167" s="45">
        <v>5</v>
      </c>
      <c r="C167" s="34" t="s">
        <v>130</v>
      </c>
      <c r="D167" s="34" t="s">
        <v>131</v>
      </c>
      <c r="E167" s="35">
        <v>1</v>
      </c>
      <c r="F167" s="29">
        <v>100134</v>
      </c>
      <c r="G167" s="29">
        <f t="shared" si="20"/>
        <v>74699.964000000007</v>
      </c>
      <c r="H167" s="29"/>
      <c r="I167" s="29"/>
      <c r="J167" s="29">
        <f t="shared" si="21"/>
        <v>100134</v>
      </c>
      <c r="K167" s="29">
        <f t="shared" si="22"/>
        <v>74699.964000000007</v>
      </c>
      <c r="L167" s="48"/>
      <c r="Q167" s="43"/>
    </row>
    <row r="168" spans="1:85" s="31" customFormat="1" ht="32.1" customHeight="1">
      <c r="A168" s="45">
        <v>144</v>
      </c>
      <c r="B168" s="45">
        <v>6</v>
      </c>
      <c r="C168" s="34" t="s">
        <v>98</v>
      </c>
      <c r="D168" s="34" t="s">
        <v>99</v>
      </c>
      <c r="E168" s="35">
        <v>1</v>
      </c>
      <c r="F168" s="29">
        <v>70020</v>
      </c>
      <c r="G168" s="29">
        <f t="shared" si="20"/>
        <v>52234.92</v>
      </c>
      <c r="H168" s="29"/>
      <c r="I168" s="29"/>
      <c r="J168" s="29">
        <f t="shared" si="21"/>
        <v>70020</v>
      </c>
      <c r="K168" s="29">
        <f t="shared" si="22"/>
        <v>52234.92</v>
      </c>
      <c r="L168" s="48"/>
      <c r="Q168" s="43"/>
    </row>
    <row r="169" spans="1:85" s="31" customFormat="1" ht="32.1" customHeight="1">
      <c r="A169" s="45">
        <v>145</v>
      </c>
      <c r="B169" s="45">
        <v>7</v>
      </c>
      <c r="C169" s="34" t="s">
        <v>100</v>
      </c>
      <c r="D169" s="34" t="s">
        <v>101</v>
      </c>
      <c r="E169" s="35">
        <v>1</v>
      </c>
      <c r="F169" s="29">
        <v>130301</v>
      </c>
      <c r="G169" s="29">
        <f t="shared" si="20"/>
        <v>97039.73000000001</v>
      </c>
      <c r="H169" s="29"/>
      <c r="I169" s="29"/>
      <c r="J169" s="29">
        <f t="shared" si="21"/>
        <v>130301</v>
      </c>
      <c r="K169" s="29">
        <f t="shared" si="22"/>
        <v>97039.73000000001</v>
      </c>
      <c r="L169" s="48"/>
      <c r="Q169" s="43"/>
    </row>
    <row r="170" spans="1:85" s="31" customFormat="1" ht="32.1" customHeight="1">
      <c r="A170" s="45">
        <v>146</v>
      </c>
      <c r="B170" s="45">
        <v>8</v>
      </c>
      <c r="C170" s="34" t="s">
        <v>102</v>
      </c>
      <c r="D170" s="34" t="s">
        <v>103</v>
      </c>
      <c r="E170" s="35">
        <v>1</v>
      </c>
      <c r="F170" s="29">
        <v>97010</v>
      </c>
      <c r="G170" s="29">
        <f t="shared" si="20"/>
        <v>72369.459999999992</v>
      </c>
      <c r="H170" s="29">
        <f>F170*50/100</f>
        <v>48505</v>
      </c>
      <c r="I170" s="29"/>
      <c r="J170" s="29">
        <f t="shared" si="21"/>
        <v>145515</v>
      </c>
      <c r="K170" s="29">
        <f t="shared" si="22"/>
        <v>108145.95000000001</v>
      </c>
      <c r="L170" s="48"/>
      <c r="Q170" s="43"/>
    </row>
    <row r="171" spans="1:85" s="31" customFormat="1" ht="32.1" customHeight="1">
      <c r="A171" s="45">
        <v>147</v>
      </c>
      <c r="B171" s="45">
        <v>9</v>
      </c>
      <c r="C171" s="86" t="s">
        <v>104</v>
      </c>
      <c r="D171" s="86" t="s">
        <v>105</v>
      </c>
      <c r="E171" s="87">
        <v>2</v>
      </c>
      <c r="F171" s="29">
        <v>73056</v>
      </c>
      <c r="G171" s="29">
        <f t="shared" si="20"/>
        <v>54499.775999999998</v>
      </c>
      <c r="H171" s="29"/>
      <c r="I171" s="29"/>
      <c r="J171" s="29">
        <f t="shared" si="21"/>
        <v>73056</v>
      </c>
      <c r="K171" s="29">
        <f t="shared" si="22"/>
        <v>54499.775999999998</v>
      </c>
      <c r="L171" s="48"/>
      <c r="Q171" s="43"/>
    </row>
    <row r="172" spans="1:85" s="31" customFormat="1" ht="32.1" customHeight="1">
      <c r="A172" s="45">
        <v>148</v>
      </c>
      <c r="B172" s="45">
        <v>10</v>
      </c>
      <c r="C172" s="86"/>
      <c r="D172" s="86"/>
      <c r="E172" s="87"/>
      <c r="F172" s="29">
        <v>73056</v>
      </c>
      <c r="G172" s="29">
        <f t="shared" si="20"/>
        <v>54499.775999999998</v>
      </c>
      <c r="H172" s="29"/>
      <c r="I172" s="29"/>
      <c r="J172" s="29">
        <f t="shared" si="21"/>
        <v>73056</v>
      </c>
      <c r="K172" s="29">
        <f t="shared" si="22"/>
        <v>54499.775999999998</v>
      </c>
      <c r="L172" s="48"/>
      <c r="Q172" s="43"/>
    </row>
    <row r="173" spans="1:85" s="31" customFormat="1" ht="32.1" customHeight="1">
      <c r="A173" s="45">
        <v>149</v>
      </c>
      <c r="B173" s="45">
        <v>11</v>
      </c>
      <c r="C173" s="34" t="s">
        <v>106</v>
      </c>
      <c r="D173" s="34" t="s">
        <v>107</v>
      </c>
      <c r="E173" s="35">
        <v>1</v>
      </c>
      <c r="F173" s="29">
        <v>97011</v>
      </c>
      <c r="G173" s="29">
        <f t="shared" si="20"/>
        <v>72370.206000000006</v>
      </c>
      <c r="H173" s="29"/>
      <c r="I173" s="29"/>
      <c r="J173" s="29">
        <f t="shared" si="21"/>
        <v>97011</v>
      </c>
      <c r="K173" s="29">
        <f t="shared" si="22"/>
        <v>72370.206000000006</v>
      </c>
      <c r="L173" s="48"/>
      <c r="Q173" s="43"/>
    </row>
    <row r="174" spans="1:85" s="31" customFormat="1" ht="32.1" customHeight="1">
      <c r="A174" s="45">
        <v>150</v>
      </c>
      <c r="B174" s="45">
        <v>12</v>
      </c>
      <c r="C174" s="34" t="s">
        <v>125</v>
      </c>
      <c r="D174" s="34" t="s">
        <v>126</v>
      </c>
      <c r="E174" s="35">
        <v>1</v>
      </c>
      <c r="F174" s="29">
        <v>67024</v>
      </c>
      <c r="G174" s="29">
        <f t="shared" si="20"/>
        <v>49999.903999999995</v>
      </c>
      <c r="H174" s="29"/>
      <c r="I174" s="29"/>
      <c r="J174" s="29">
        <f t="shared" si="21"/>
        <v>67024</v>
      </c>
      <c r="K174" s="29">
        <f t="shared" si="22"/>
        <v>49999.903999999995</v>
      </c>
      <c r="L174" s="48"/>
      <c r="Q174" s="43"/>
    </row>
    <row r="175" spans="1:85" s="31" customFormat="1" ht="32.1" customHeight="1">
      <c r="A175" s="45">
        <v>151</v>
      </c>
      <c r="B175" s="45">
        <v>13</v>
      </c>
      <c r="C175" s="86" t="s">
        <v>112</v>
      </c>
      <c r="D175" s="86" t="s">
        <v>127</v>
      </c>
      <c r="E175" s="87">
        <v>2</v>
      </c>
      <c r="F175" s="29">
        <v>67359</v>
      </c>
      <c r="G175" s="29">
        <f t="shared" si="20"/>
        <v>50249.813999999998</v>
      </c>
      <c r="H175" s="29">
        <f>F175*50/100</f>
        <v>33679.5</v>
      </c>
      <c r="I175" s="29"/>
      <c r="J175" s="29">
        <f t="shared" si="21"/>
        <v>101038.5</v>
      </c>
      <c r="K175" s="29">
        <f t="shared" si="22"/>
        <v>75374.721000000005</v>
      </c>
      <c r="L175" s="48"/>
      <c r="Q175" s="43"/>
    </row>
    <row r="176" spans="1:85" s="31" customFormat="1" ht="32.1" customHeight="1">
      <c r="A176" s="45">
        <v>152</v>
      </c>
      <c r="B176" s="45">
        <v>14</v>
      </c>
      <c r="C176" s="86"/>
      <c r="D176" s="86"/>
      <c r="E176" s="87"/>
      <c r="F176" s="29">
        <v>67359</v>
      </c>
      <c r="G176" s="29">
        <f t="shared" si="20"/>
        <v>50249.813999999998</v>
      </c>
      <c r="H176" s="29">
        <f>F176*50/100</f>
        <v>33679.5</v>
      </c>
      <c r="I176" s="29"/>
      <c r="J176" s="29">
        <f t="shared" si="21"/>
        <v>101038.5</v>
      </c>
      <c r="K176" s="29">
        <f t="shared" si="22"/>
        <v>75374.721000000005</v>
      </c>
      <c r="L176" s="48"/>
      <c r="Q176" s="43"/>
    </row>
    <row r="177" spans="1:85" s="31" customFormat="1" ht="32.1" customHeight="1">
      <c r="A177" s="45">
        <v>153</v>
      </c>
      <c r="B177" s="45">
        <v>15</v>
      </c>
      <c r="C177" s="34" t="s">
        <v>114</v>
      </c>
      <c r="D177" s="34" t="s">
        <v>115</v>
      </c>
      <c r="E177" s="35">
        <v>1</v>
      </c>
      <c r="F177" s="29">
        <v>67024</v>
      </c>
      <c r="G177" s="29">
        <f t="shared" si="20"/>
        <v>49999.903999999995</v>
      </c>
      <c r="H177" s="29">
        <f>F177*50/100</f>
        <v>33512</v>
      </c>
      <c r="I177" s="29"/>
      <c r="J177" s="29">
        <f t="shared" si="21"/>
        <v>100536</v>
      </c>
      <c r="K177" s="29">
        <f t="shared" si="22"/>
        <v>74999.856</v>
      </c>
      <c r="L177" s="48"/>
      <c r="Q177" s="43"/>
    </row>
    <row r="178" spans="1:85" s="31" customFormat="1" ht="32.1" customHeight="1">
      <c r="A178" s="45">
        <v>154</v>
      </c>
      <c r="B178" s="45">
        <v>16</v>
      </c>
      <c r="C178" s="34" t="s">
        <v>39</v>
      </c>
      <c r="D178" s="34" t="s">
        <v>40</v>
      </c>
      <c r="E178" s="35">
        <v>1</v>
      </c>
      <c r="F178" s="29">
        <v>67024</v>
      </c>
      <c r="G178" s="29">
        <f t="shared" si="20"/>
        <v>49999.903999999995</v>
      </c>
      <c r="H178" s="29"/>
      <c r="I178" s="29"/>
      <c r="J178" s="29">
        <f t="shared" si="21"/>
        <v>67024</v>
      </c>
      <c r="K178" s="29">
        <f t="shared" si="22"/>
        <v>49999.903999999995</v>
      </c>
      <c r="L178" s="48"/>
      <c r="Q178" s="43"/>
    </row>
    <row r="179" spans="1:85" s="31" customFormat="1" ht="32.1" customHeight="1">
      <c r="A179" s="45">
        <v>155</v>
      </c>
      <c r="B179" s="45">
        <v>17</v>
      </c>
      <c r="C179" s="34" t="s">
        <v>41</v>
      </c>
      <c r="D179" s="34" t="s">
        <v>42</v>
      </c>
      <c r="E179" s="35">
        <v>1</v>
      </c>
      <c r="F179" s="29">
        <v>67024</v>
      </c>
      <c r="G179" s="29">
        <f t="shared" si="20"/>
        <v>49999.903999999995</v>
      </c>
      <c r="H179" s="29"/>
      <c r="I179" s="29"/>
      <c r="J179" s="29">
        <f t="shared" si="21"/>
        <v>67024</v>
      </c>
      <c r="K179" s="29">
        <f t="shared" si="22"/>
        <v>49999.903999999995</v>
      </c>
      <c r="L179" s="48"/>
      <c r="Q179" s="43"/>
    </row>
    <row r="180" spans="1:85" s="49" customFormat="1" ht="32.1" customHeight="1">
      <c r="A180" s="94" t="s">
        <v>81</v>
      </c>
      <c r="B180" s="94"/>
      <c r="C180" s="94"/>
      <c r="D180" s="47" t="s">
        <v>82</v>
      </c>
      <c r="E180" s="54">
        <f>SUM(E163:E179)</f>
        <v>17</v>
      </c>
      <c r="F180" s="55">
        <f t="shared" ref="F180:K180" si="23">SUM(F163:F179)</f>
        <v>1532874</v>
      </c>
      <c r="G180" s="55">
        <f t="shared" si="23"/>
        <v>1141512.4040000001</v>
      </c>
      <c r="H180" s="55">
        <f t="shared" si="23"/>
        <v>169483.2</v>
      </c>
      <c r="I180" s="55">
        <f t="shared" si="23"/>
        <v>0</v>
      </c>
      <c r="J180" s="55">
        <f t="shared" si="23"/>
        <v>1702357.2</v>
      </c>
      <c r="K180" s="55">
        <f t="shared" si="23"/>
        <v>1267538.6311999999</v>
      </c>
      <c r="L180" s="48"/>
      <c r="M180" s="31"/>
      <c r="N180" s="31"/>
      <c r="O180" s="31"/>
      <c r="P180" s="31"/>
      <c r="Q180" s="43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</row>
    <row r="181" spans="1:85" s="56" customFormat="1" ht="32.1" customHeight="1">
      <c r="A181" s="93" t="s">
        <v>141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48"/>
      <c r="M181" s="40"/>
      <c r="N181" s="40"/>
      <c r="O181" s="40"/>
      <c r="P181" s="40"/>
      <c r="Q181" s="41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</row>
    <row r="182" spans="1:85" s="31" customFormat="1" ht="32.1" customHeight="1">
      <c r="A182" s="45">
        <v>156</v>
      </c>
      <c r="B182" s="45">
        <v>1</v>
      </c>
      <c r="C182" s="34" t="s">
        <v>118</v>
      </c>
      <c r="D182" s="34" t="s">
        <v>142</v>
      </c>
      <c r="E182" s="35">
        <v>1</v>
      </c>
      <c r="F182" s="29">
        <v>294274</v>
      </c>
      <c r="G182" s="29">
        <f t="shared" ref="G182:G245" si="24">+IF(F182&gt;120000,F182-F182*0.01-29280-(F182-120000)*0.26,F182-F182*0.01-F182*0.244)</f>
        <v>216740.02000000002</v>
      </c>
      <c r="H182" s="29"/>
      <c r="I182" s="29"/>
      <c r="J182" s="29">
        <f t="shared" ref="J182:J245" si="25">F182+H182+I182</f>
        <v>294274</v>
      </c>
      <c r="K182" s="29">
        <f t="shared" ref="K182:K245" si="26">+IF(J182&gt;120000,J182-J182*0.01-29280-(J182-120000)*0.26,J182-J182*0.01-J182*0.244)</f>
        <v>216740.02000000002</v>
      </c>
      <c r="L182" s="48"/>
      <c r="Q182" s="43"/>
    </row>
    <row r="183" spans="1:85" s="31" customFormat="1" ht="32.1" customHeight="1">
      <c r="A183" s="45">
        <v>157</v>
      </c>
      <c r="B183" s="45">
        <v>2</v>
      </c>
      <c r="C183" s="34" t="s">
        <v>143</v>
      </c>
      <c r="D183" s="34" t="s">
        <v>144</v>
      </c>
      <c r="E183" s="35">
        <v>1</v>
      </c>
      <c r="F183" s="29">
        <v>121000</v>
      </c>
      <c r="G183" s="29">
        <f t="shared" si="24"/>
        <v>90250</v>
      </c>
      <c r="H183" s="29">
        <f>F183*30/100</f>
        <v>36300</v>
      </c>
      <c r="I183" s="29"/>
      <c r="J183" s="29">
        <f t="shared" si="25"/>
        <v>157300</v>
      </c>
      <c r="K183" s="29">
        <f t="shared" si="26"/>
        <v>116749</v>
      </c>
      <c r="L183" s="48"/>
      <c r="Q183" s="43"/>
    </row>
    <row r="184" spans="1:85" s="31" customFormat="1" ht="32.1" customHeight="1">
      <c r="A184" s="45">
        <v>158</v>
      </c>
      <c r="B184" s="45">
        <v>3</v>
      </c>
      <c r="C184" s="86" t="s">
        <v>84</v>
      </c>
      <c r="D184" s="86" t="s">
        <v>85</v>
      </c>
      <c r="E184" s="87">
        <v>2</v>
      </c>
      <c r="F184" s="29">
        <v>67024</v>
      </c>
      <c r="G184" s="29">
        <f t="shared" si="24"/>
        <v>49999.903999999995</v>
      </c>
      <c r="H184" s="29">
        <f>F184*30/100</f>
        <v>20107.2</v>
      </c>
      <c r="I184" s="29"/>
      <c r="J184" s="29">
        <f t="shared" si="25"/>
        <v>87131.199999999997</v>
      </c>
      <c r="K184" s="29">
        <f t="shared" si="26"/>
        <v>64999.875199999995</v>
      </c>
      <c r="L184" s="48"/>
      <c r="Q184" s="43"/>
    </row>
    <row r="185" spans="1:85" s="31" customFormat="1" ht="32.1" customHeight="1">
      <c r="A185" s="45">
        <v>159</v>
      </c>
      <c r="B185" s="45">
        <v>4</v>
      </c>
      <c r="C185" s="86"/>
      <c r="D185" s="86"/>
      <c r="E185" s="87"/>
      <c r="F185" s="29">
        <v>80764</v>
      </c>
      <c r="G185" s="29">
        <f t="shared" si="24"/>
        <v>60249.944000000003</v>
      </c>
      <c r="H185" s="29">
        <f>F185*30/100</f>
        <v>24229.200000000001</v>
      </c>
      <c r="I185" s="29"/>
      <c r="J185" s="29">
        <f t="shared" si="25"/>
        <v>104993.2</v>
      </c>
      <c r="K185" s="29">
        <f t="shared" si="26"/>
        <v>78324.927200000006</v>
      </c>
      <c r="L185" s="48"/>
      <c r="Q185" s="43"/>
    </row>
    <row r="186" spans="1:85" s="31" customFormat="1" ht="32.1" customHeight="1">
      <c r="A186" s="45">
        <v>160</v>
      </c>
      <c r="B186" s="45">
        <v>5</v>
      </c>
      <c r="C186" s="34" t="s">
        <v>145</v>
      </c>
      <c r="D186" s="34" t="s">
        <v>146</v>
      </c>
      <c r="E186" s="35">
        <v>1</v>
      </c>
      <c r="F186" s="29">
        <v>67359</v>
      </c>
      <c r="G186" s="29">
        <f t="shared" si="24"/>
        <v>50249.813999999998</v>
      </c>
      <c r="H186" s="29">
        <f>F186*30/100</f>
        <v>20207.7</v>
      </c>
      <c r="I186" s="29"/>
      <c r="J186" s="29">
        <f t="shared" si="25"/>
        <v>87566.7</v>
      </c>
      <c r="K186" s="29">
        <f t="shared" si="26"/>
        <v>65324.758199999997</v>
      </c>
      <c r="L186" s="48"/>
      <c r="Q186" s="43"/>
    </row>
    <row r="187" spans="1:85" s="31" customFormat="1" ht="32.1" customHeight="1">
      <c r="A187" s="45">
        <v>161</v>
      </c>
      <c r="B187" s="45">
        <v>6</v>
      </c>
      <c r="C187" s="34" t="s">
        <v>147</v>
      </c>
      <c r="D187" s="34" t="s">
        <v>148</v>
      </c>
      <c r="E187" s="35">
        <v>1</v>
      </c>
      <c r="F187" s="29">
        <v>73847</v>
      </c>
      <c r="G187" s="29">
        <f t="shared" si="24"/>
        <v>55089.862000000001</v>
      </c>
      <c r="H187" s="29"/>
      <c r="I187" s="29"/>
      <c r="J187" s="29">
        <f t="shared" si="25"/>
        <v>73847</v>
      </c>
      <c r="K187" s="29">
        <f t="shared" si="26"/>
        <v>55089.862000000001</v>
      </c>
      <c r="L187" s="48"/>
      <c r="Q187" s="43"/>
    </row>
    <row r="188" spans="1:85" s="31" customFormat="1" ht="32.1" customHeight="1">
      <c r="A188" s="45">
        <v>162</v>
      </c>
      <c r="B188" s="45">
        <v>7</v>
      </c>
      <c r="C188" s="34" t="s">
        <v>86</v>
      </c>
      <c r="D188" s="34" t="s">
        <v>87</v>
      </c>
      <c r="E188" s="35">
        <v>1</v>
      </c>
      <c r="F188" s="29">
        <v>192439</v>
      </c>
      <c r="G188" s="29">
        <f t="shared" si="24"/>
        <v>142400.46999999997</v>
      </c>
      <c r="H188" s="29"/>
      <c r="I188" s="29"/>
      <c r="J188" s="29">
        <f t="shared" si="25"/>
        <v>192439</v>
      </c>
      <c r="K188" s="29">
        <f t="shared" si="26"/>
        <v>142400.46999999997</v>
      </c>
      <c r="L188" s="48"/>
      <c r="Q188" s="43"/>
    </row>
    <row r="189" spans="1:85" s="31" customFormat="1" ht="32.1" customHeight="1">
      <c r="A189" s="45">
        <v>163</v>
      </c>
      <c r="B189" s="45">
        <v>8</v>
      </c>
      <c r="C189" s="58" t="s">
        <v>88</v>
      </c>
      <c r="D189" s="46" t="s">
        <v>149</v>
      </c>
      <c r="E189" s="35">
        <v>1</v>
      </c>
      <c r="F189" s="29">
        <v>130877</v>
      </c>
      <c r="G189" s="29">
        <f t="shared" si="24"/>
        <v>97460.209999999992</v>
      </c>
      <c r="H189" s="29"/>
      <c r="I189" s="29"/>
      <c r="J189" s="29">
        <f t="shared" si="25"/>
        <v>130877</v>
      </c>
      <c r="K189" s="29">
        <f t="shared" si="26"/>
        <v>97460.209999999992</v>
      </c>
      <c r="L189" s="48"/>
      <c r="Q189" s="43"/>
    </row>
    <row r="190" spans="1:85" s="31" customFormat="1" ht="32.1" customHeight="1">
      <c r="A190" s="45">
        <v>164</v>
      </c>
      <c r="B190" s="45">
        <v>9</v>
      </c>
      <c r="C190" s="34" t="s">
        <v>90</v>
      </c>
      <c r="D190" s="34" t="s">
        <v>91</v>
      </c>
      <c r="E190" s="35">
        <v>1</v>
      </c>
      <c r="F190" s="29">
        <v>77024</v>
      </c>
      <c r="G190" s="29">
        <f t="shared" si="24"/>
        <v>57459.903999999995</v>
      </c>
      <c r="H190" s="29"/>
      <c r="I190" s="29"/>
      <c r="J190" s="29">
        <f t="shared" si="25"/>
        <v>77024</v>
      </c>
      <c r="K190" s="29">
        <f t="shared" si="26"/>
        <v>57459.903999999995</v>
      </c>
      <c r="L190" s="48"/>
      <c r="Q190" s="43"/>
    </row>
    <row r="191" spans="1:85" s="31" customFormat="1" ht="32.1" customHeight="1">
      <c r="A191" s="45">
        <v>165</v>
      </c>
      <c r="B191" s="45">
        <v>10</v>
      </c>
      <c r="C191" s="86" t="s">
        <v>92</v>
      </c>
      <c r="D191" s="86" t="s">
        <v>93</v>
      </c>
      <c r="E191" s="87">
        <v>2</v>
      </c>
      <c r="F191" s="29">
        <v>100027</v>
      </c>
      <c r="G191" s="29">
        <f t="shared" si="24"/>
        <v>74620.141999999993</v>
      </c>
      <c r="H191" s="29"/>
      <c r="I191" s="29"/>
      <c r="J191" s="29">
        <f t="shared" si="25"/>
        <v>100027</v>
      </c>
      <c r="K191" s="29">
        <f t="shared" si="26"/>
        <v>74620.141999999993</v>
      </c>
      <c r="L191" s="48"/>
      <c r="Q191" s="43"/>
    </row>
    <row r="192" spans="1:85" s="31" customFormat="1" ht="32.1" customHeight="1">
      <c r="A192" s="45">
        <v>166</v>
      </c>
      <c r="B192" s="45">
        <v>11</v>
      </c>
      <c r="C192" s="86"/>
      <c r="D192" s="86"/>
      <c r="E192" s="87"/>
      <c r="F192" s="29">
        <v>100027</v>
      </c>
      <c r="G192" s="29">
        <f t="shared" si="24"/>
        <v>74620.141999999993</v>
      </c>
      <c r="H192" s="29"/>
      <c r="I192" s="29"/>
      <c r="J192" s="29">
        <f t="shared" si="25"/>
        <v>100027</v>
      </c>
      <c r="K192" s="29">
        <f t="shared" si="26"/>
        <v>74620.141999999993</v>
      </c>
      <c r="L192" s="48"/>
      <c r="Q192" s="43"/>
    </row>
    <row r="193" spans="1:17" s="31" customFormat="1" ht="32.1" customHeight="1">
      <c r="A193" s="45">
        <v>167</v>
      </c>
      <c r="B193" s="45">
        <v>12</v>
      </c>
      <c r="C193" s="34" t="s">
        <v>94</v>
      </c>
      <c r="D193" s="34" t="s">
        <v>95</v>
      </c>
      <c r="E193" s="35">
        <v>1</v>
      </c>
      <c r="F193" s="29">
        <v>120014</v>
      </c>
      <c r="G193" s="29">
        <f t="shared" si="24"/>
        <v>89530.22</v>
      </c>
      <c r="H193" s="29"/>
      <c r="I193" s="29"/>
      <c r="J193" s="29">
        <f t="shared" si="25"/>
        <v>120014</v>
      </c>
      <c r="K193" s="29">
        <f t="shared" si="26"/>
        <v>89530.22</v>
      </c>
      <c r="L193" s="48"/>
      <c r="Q193" s="43"/>
    </row>
    <row r="194" spans="1:17" s="31" customFormat="1" ht="32.1" customHeight="1">
      <c r="A194" s="45">
        <v>168</v>
      </c>
      <c r="B194" s="45">
        <v>13</v>
      </c>
      <c r="C194" s="86" t="s">
        <v>150</v>
      </c>
      <c r="D194" s="86" t="s">
        <v>151</v>
      </c>
      <c r="E194" s="87">
        <v>10</v>
      </c>
      <c r="F194" s="29">
        <v>100536</v>
      </c>
      <c r="G194" s="29">
        <f t="shared" si="24"/>
        <v>74999.856</v>
      </c>
      <c r="H194" s="29"/>
      <c r="I194" s="29"/>
      <c r="J194" s="29">
        <f t="shared" si="25"/>
        <v>100536</v>
      </c>
      <c r="K194" s="29">
        <f t="shared" si="26"/>
        <v>74999.856</v>
      </c>
      <c r="L194" s="48"/>
      <c r="Q194" s="43"/>
    </row>
    <row r="195" spans="1:17" s="31" customFormat="1" ht="32.1" customHeight="1">
      <c r="A195" s="45">
        <v>169</v>
      </c>
      <c r="B195" s="45">
        <v>14</v>
      </c>
      <c r="C195" s="86"/>
      <c r="D195" s="86"/>
      <c r="E195" s="87"/>
      <c r="F195" s="29">
        <v>100536</v>
      </c>
      <c r="G195" s="29">
        <f t="shared" si="24"/>
        <v>74999.856</v>
      </c>
      <c r="H195" s="29"/>
      <c r="I195" s="29"/>
      <c r="J195" s="29">
        <f t="shared" si="25"/>
        <v>100536</v>
      </c>
      <c r="K195" s="29">
        <f t="shared" si="26"/>
        <v>74999.856</v>
      </c>
      <c r="L195" s="48"/>
      <c r="Q195" s="43"/>
    </row>
    <row r="196" spans="1:17" s="31" customFormat="1" ht="32.1" customHeight="1">
      <c r="A196" s="45">
        <v>170</v>
      </c>
      <c r="B196" s="45">
        <v>15</v>
      </c>
      <c r="C196" s="86"/>
      <c r="D196" s="86"/>
      <c r="E196" s="87"/>
      <c r="F196" s="29">
        <v>100536</v>
      </c>
      <c r="G196" s="29">
        <f t="shared" si="24"/>
        <v>74999.856</v>
      </c>
      <c r="H196" s="29"/>
      <c r="I196" s="29"/>
      <c r="J196" s="29">
        <f t="shared" si="25"/>
        <v>100536</v>
      </c>
      <c r="K196" s="29">
        <f t="shared" si="26"/>
        <v>74999.856</v>
      </c>
      <c r="L196" s="48"/>
      <c r="Q196" s="43"/>
    </row>
    <row r="197" spans="1:17" s="31" customFormat="1" ht="32.1" customHeight="1">
      <c r="A197" s="45">
        <v>171</v>
      </c>
      <c r="B197" s="45">
        <v>16</v>
      </c>
      <c r="C197" s="86"/>
      <c r="D197" s="86"/>
      <c r="E197" s="87"/>
      <c r="F197" s="29">
        <v>100536</v>
      </c>
      <c r="G197" s="29">
        <f t="shared" si="24"/>
        <v>74999.856</v>
      </c>
      <c r="H197" s="29"/>
      <c r="I197" s="29"/>
      <c r="J197" s="29">
        <f t="shared" si="25"/>
        <v>100536</v>
      </c>
      <c r="K197" s="29">
        <f t="shared" si="26"/>
        <v>74999.856</v>
      </c>
      <c r="L197" s="48"/>
      <c r="Q197" s="43"/>
    </row>
    <row r="198" spans="1:17" s="31" customFormat="1" ht="32.1" customHeight="1">
      <c r="A198" s="45">
        <v>172</v>
      </c>
      <c r="B198" s="45">
        <v>17</v>
      </c>
      <c r="C198" s="86"/>
      <c r="D198" s="86"/>
      <c r="E198" s="87"/>
      <c r="F198" s="29">
        <v>100536</v>
      </c>
      <c r="G198" s="29">
        <f t="shared" si="24"/>
        <v>74999.856</v>
      </c>
      <c r="H198" s="29"/>
      <c r="I198" s="29"/>
      <c r="J198" s="29">
        <f t="shared" si="25"/>
        <v>100536</v>
      </c>
      <c r="K198" s="29">
        <f t="shared" si="26"/>
        <v>74999.856</v>
      </c>
      <c r="L198" s="48"/>
      <c r="Q198" s="43"/>
    </row>
    <row r="199" spans="1:17" s="31" customFormat="1" ht="32.1" customHeight="1">
      <c r="A199" s="45">
        <v>173</v>
      </c>
      <c r="B199" s="45">
        <v>18</v>
      </c>
      <c r="C199" s="86"/>
      <c r="D199" s="86"/>
      <c r="E199" s="87"/>
      <c r="F199" s="29">
        <v>100536</v>
      </c>
      <c r="G199" s="29">
        <f t="shared" si="24"/>
        <v>74999.856</v>
      </c>
      <c r="H199" s="29"/>
      <c r="I199" s="29"/>
      <c r="J199" s="29">
        <f t="shared" si="25"/>
        <v>100536</v>
      </c>
      <c r="K199" s="29">
        <f t="shared" si="26"/>
        <v>74999.856</v>
      </c>
      <c r="L199" s="48"/>
      <c r="Q199" s="43"/>
    </row>
    <row r="200" spans="1:17" s="31" customFormat="1" ht="32.1" customHeight="1">
      <c r="A200" s="45">
        <v>174</v>
      </c>
      <c r="B200" s="45">
        <v>19</v>
      </c>
      <c r="C200" s="86"/>
      <c r="D200" s="86"/>
      <c r="E200" s="87"/>
      <c r="F200" s="29">
        <v>100536</v>
      </c>
      <c r="G200" s="29">
        <f t="shared" si="24"/>
        <v>74999.856</v>
      </c>
      <c r="H200" s="29"/>
      <c r="I200" s="29"/>
      <c r="J200" s="29">
        <f t="shared" si="25"/>
        <v>100536</v>
      </c>
      <c r="K200" s="29">
        <f t="shared" si="26"/>
        <v>74999.856</v>
      </c>
      <c r="L200" s="48"/>
      <c r="Q200" s="43"/>
    </row>
    <row r="201" spans="1:17" s="31" customFormat="1" ht="32.1" customHeight="1">
      <c r="A201" s="45">
        <v>175</v>
      </c>
      <c r="B201" s="45">
        <v>20</v>
      </c>
      <c r="C201" s="86"/>
      <c r="D201" s="86"/>
      <c r="E201" s="87"/>
      <c r="F201" s="29">
        <v>100536</v>
      </c>
      <c r="G201" s="29">
        <f t="shared" si="24"/>
        <v>74999.856</v>
      </c>
      <c r="H201" s="29"/>
      <c r="I201" s="29"/>
      <c r="J201" s="29">
        <f t="shared" si="25"/>
        <v>100536</v>
      </c>
      <c r="K201" s="29">
        <f t="shared" si="26"/>
        <v>74999.856</v>
      </c>
      <c r="L201" s="48"/>
      <c r="Q201" s="43"/>
    </row>
    <row r="202" spans="1:17" s="31" customFormat="1" ht="32.1" customHeight="1">
      <c r="A202" s="45">
        <v>176</v>
      </c>
      <c r="B202" s="45">
        <v>21</v>
      </c>
      <c r="C202" s="86"/>
      <c r="D202" s="86"/>
      <c r="E202" s="87"/>
      <c r="F202" s="29">
        <v>100536</v>
      </c>
      <c r="G202" s="29">
        <f t="shared" si="24"/>
        <v>74999.856</v>
      </c>
      <c r="H202" s="29"/>
      <c r="I202" s="29"/>
      <c r="J202" s="29">
        <f t="shared" si="25"/>
        <v>100536</v>
      </c>
      <c r="K202" s="29">
        <f t="shared" si="26"/>
        <v>74999.856</v>
      </c>
      <c r="L202" s="48"/>
      <c r="Q202" s="43"/>
    </row>
    <row r="203" spans="1:17" s="31" customFormat="1" ht="32.1" customHeight="1">
      <c r="A203" s="45">
        <v>177</v>
      </c>
      <c r="B203" s="45">
        <v>22</v>
      </c>
      <c r="C203" s="86"/>
      <c r="D203" s="86"/>
      <c r="E203" s="87"/>
      <c r="F203" s="29">
        <v>100536</v>
      </c>
      <c r="G203" s="29">
        <f t="shared" si="24"/>
        <v>74999.856</v>
      </c>
      <c r="H203" s="29"/>
      <c r="I203" s="29"/>
      <c r="J203" s="29">
        <f t="shared" si="25"/>
        <v>100536</v>
      </c>
      <c r="K203" s="29">
        <f t="shared" si="26"/>
        <v>74999.856</v>
      </c>
      <c r="L203" s="48"/>
      <c r="Q203" s="43"/>
    </row>
    <row r="204" spans="1:17" s="31" customFormat="1" ht="32.1" customHeight="1">
      <c r="A204" s="45">
        <v>178</v>
      </c>
      <c r="B204" s="45">
        <v>23</v>
      </c>
      <c r="C204" s="86" t="s">
        <v>98</v>
      </c>
      <c r="D204" s="86" t="s">
        <v>136</v>
      </c>
      <c r="E204" s="87">
        <v>2</v>
      </c>
      <c r="F204" s="29">
        <v>67359</v>
      </c>
      <c r="G204" s="29">
        <f t="shared" si="24"/>
        <v>50249.813999999998</v>
      </c>
      <c r="H204" s="29"/>
      <c r="I204" s="29"/>
      <c r="J204" s="29">
        <f t="shared" si="25"/>
        <v>67359</v>
      </c>
      <c r="K204" s="29">
        <f t="shared" si="26"/>
        <v>50249.813999999998</v>
      </c>
      <c r="L204" s="48"/>
      <c r="Q204" s="43"/>
    </row>
    <row r="205" spans="1:17" s="31" customFormat="1" ht="32.1" customHeight="1">
      <c r="A205" s="45">
        <v>179</v>
      </c>
      <c r="B205" s="45">
        <v>24</v>
      </c>
      <c r="C205" s="86"/>
      <c r="D205" s="86"/>
      <c r="E205" s="87"/>
      <c r="F205" s="29">
        <v>67359</v>
      </c>
      <c r="G205" s="29">
        <f t="shared" si="24"/>
        <v>50249.813999999998</v>
      </c>
      <c r="H205" s="29"/>
      <c r="I205" s="29"/>
      <c r="J205" s="29">
        <f t="shared" si="25"/>
        <v>67359</v>
      </c>
      <c r="K205" s="29">
        <f t="shared" si="26"/>
        <v>50249.813999999998</v>
      </c>
      <c r="L205" s="48"/>
      <c r="Q205" s="43"/>
    </row>
    <row r="206" spans="1:17" s="31" customFormat="1" ht="32.1" customHeight="1">
      <c r="A206" s="45">
        <v>180</v>
      </c>
      <c r="B206" s="45">
        <v>25</v>
      </c>
      <c r="C206" s="34" t="s">
        <v>100</v>
      </c>
      <c r="D206" s="34" t="s">
        <v>101</v>
      </c>
      <c r="E206" s="35">
        <v>1</v>
      </c>
      <c r="F206" s="29">
        <v>190137</v>
      </c>
      <c r="G206" s="29">
        <f t="shared" si="24"/>
        <v>140720.01</v>
      </c>
      <c r="H206" s="29"/>
      <c r="I206" s="29"/>
      <c r="J206" s="29">
        <f t="shared" si="25"/>
        <v>190137</v>
      </c>
      <c r="K206" s="29">
        <f t="shared" si="26"/>
        <v>140720.01</v>
      </c>
      <c r="L206" s="48"/>
      <c r="Q206" s="43"/>
    </row>
    <row r="207" spans="1:17" s="31" customFormat="1" ht="32.1" customHeight="1">
      <c r="A207" s="45">
        <v>181</v>
      </c>
      <c r="B207" s="45">
        <v>26</v>
      </c>
      <c r="C207" s="86" t="s">
        <v>152</v>
      </c>
      <c r="D207" s="96" t="s">
        <v>122</v>
      </c>
      <c r="E207" s="87">
        <v>2</v>
      </c>
      <c r="F207" s="29">
        <v>150835</v>
      </c>
      <c r="G207" s="29">
        <f t="shared" si="24"/>
        <v>112029.54999999999</v>
      </c>
      <c r="H207" s="29"/>
      <c r="I207" s="29"/>
      <c r="J207" s="29">
        <f t="shared" si="25"/>
        <v>150835</v>
      </c>
      <c r="K207" s="29">
        <f t="shared" si="26"/>
        <v>112029.54999999999</v>
      </c>
      <c r="L207" s="48"/>
      <c r="Q207" s="43"/>
    </row>
    <row r="208" spans="1:17" s="31" customFormat="1" ht="32.1" customHeight="1">
      <c r="A208" s="45">
        <v>182</v>
      </c>
      <c r="B208" s="45">
        <v>27</v>
      </c>
      <c r="C208" s="86"/>
      <c r="D208" s="96"/>
      <c r="E208" s="87"/>
      <c r="F208" s="29">
        <v>150835</v>
      </c>
      <c r="G208" s="29">
        <f t="shared" si="24"/>
        <v>112029.54999999999</v>
      </c>
      <c r="H208" s="29"/>
      <c r="I208" s="29"/>
      <c r="J208" s="29">
        <f t="shared" si="25"/>
        <v>150835</v>
      </c>
      <c r="K208" s="29">
        <f t="shared" si="26"/>
        <v>112029.54999999999</v>
      </c>
      <c r="L208" s="48"/>
      <c r="Q208" s="43"/>
    </row>
    <row r="209" spans="1:17" s="31" customFormat="1" ht="32.1" customHeight="1">
      <c r="A209" s="45">
        <v>183</v>
      </c>
      <c r="B209" s="45">
        <v>28</v>
      </c>
      <c r="C209" s="86" t="s">
        <v>102</v>
      </c>
      <c r="D209" s="86" t="s">
        <v>103</v>
      </c>
      <c r="E209" s="87">
        <v>2</v>
      </c>
      <c r="F209" s="29">
        <v>102801</v>
      </c>
      <c r="G209" s="29">
        <f t="shared" si="24"/>
        <v>76689.546000000002</v>
      </c>
      <c r="H209" s="29">
        <f>F209*50/100</f>
        <v>51400.5</v>
      </c>
      <c r="I209" s="29"/>
      <c r="J209" s="29">
        <f t="shared" si="25"/>
        <v>154201.5</v>
      </c>
      <c r="K209" s="29">
        <f t="shared" si="26"/>
        <v>114487.09499999999</v>
      </c>
      <c r="L209" s="48"/>
      <c r="Q209" s="43"/>
    </row>
    <row r="210" spans="1:17" s="31" customFormat="1" ht="32.1" customHeight="1">
      <c r="A210" s="45">
        <v>184</v>
      </c>
      <c r="B210" s="45">
        <v>29</v>
      </c>
      <c r="C210" s="86"/>
      <c r="D210" s="86"/>
      <c r="E210" s="87"/>
      <c r="F210" s="29">
        <v>97010</v>
      </c>
      <c r="G210" s="29">
        <f t="shared" si="24"/>
        <v>72369.459999999992</v>
      </c>
      <c r="H210" s="29">
        <f>F210*50/100</f>
        <v>48505</v>
      </c>
      <c r="I210" s="29"/>
      <c r="J210" s="29">
        <f t="shared" si="25"/>
        <v>145515</v>
      </c>
      <c r="K210" s="29">
        <f t="shared" si="26"/>
        <v>108145.95000000001</v>
      </c>
      <c r="L210" s="48"/>
      <c r="Q210" s="43"/>
    </row>
    <row r="211" spans="1:17" s="31" customFormat="1" ht="32.1" customHeight="1">
      <c r="A211" s="45">
        <v>185</v>
      </c>
      <c r="B211" s="45">
        <v>30</v>
      </c>
      <c r="C211" s="34" t="s">
        <v>153</v>
      </c>
      <c r="D211" s="34" t="s">
        <v>154</v>
      </c>
      <c r="E211" s="35">
        <v>1</v>
      </c>
      <c r="F211" s="29">
        <v>67024</v>
      </c>
      <c r="G211" s="29">
        <f t="shared" si="24"/>
        <v>49999.903999999995</v>
      </c>
      <c r="H211" s="29"/>
      <c r="I211" s="29"/>
      <c r="J211" s="29">
        <f t="shared" si="25"/>
        <v>67024</v>
      </c>
      <c r="K211" s="29">
        <f t="shared" si="26"/>
        <v>49999.903999999995</v>
      </c>
      <c r="L211" s="48"/>
      <c r="Q211" s="43"/>
    </row>
    <row r="212" spans="1:17" s="31" customFormat="1" ht="32.1" customHeight="1">
      <c r="A212" s="45">
        <v>186</v>
      </c>
      <c r="B212" s="45">
        <v>31</v>
      </c>
      <c r="C212" s="86" t="s">
        <v>104</v>
      </c>
      <c r="D212" s="86" t="s">
        <v>105</v>
      </c>
      <c r="E212" s="87">
        <v>5</v>
      </c>
      <c r="F212" s="29">
        <v>83063</v>
      </c>
      <c r="G212" s="29">
        <f t="shared" si="24"/>
        <v>61964.997999999992</v>
      </c>
      <c r="H212" s="29"/>
      <c r="I212" s="29"/>
      <c r="J212" s="29">
        <f t="shared" si="25"/>
        <v>83063</v>
      </c>
      <c r="K212" s="29">
        <f t="shared" si="26"/>
        <v>61964.997999999992</v>
      </c>
      <c r="L212" s="48"/>
      <c r="Q212" s="43"/>
    </row>
    <row r="213" spans="1:17" s="31" customFormat="1" ht="32.1" customHeight="1">
      <c r="A213" s="45">
        <v>187</v>
      </c>
      <c r="B213" s="45">
        <v>32</v>
      </c>
      <c r="C213" s="86"/>
      <c r="D213" s="86"/>
      <c r="E213" s="87"/>
      <c r="F213" s="29">
        <v>83063</v>
      </c>
      <c r="G213" s="29">
        <f t="shared" si="24"/>
        <v>61964.997999999992</v>
      </c>
      <c r="H213" s="29"/>
      <c r="I213" s="29"/>
      <c r="J213" s="29">
        <f t="shared" si="25"/>
        <v>83063</v>
      </c>
      <c r="K213" s="29">
        <f t="shared" si="26"/>
        <v>61964.997999999992</v>
      </c>
      <c r="L213" s="48"/>
      <c r="Q213" s="43"/>
    </row>
    <row r="214" spans="1:17" s="31" customFormat="1" ht="32.1" customHeight="1">
      <c r="A214" s="45">
        <v>188</v>
      </c>
      <c r="B214" s="45">
        <v>33</v>
      </c>
      <c r="C214" s="86"/>
      <c r="D214" s="86"/>
      <c r="E214" s="87"/>
      <c r="F214" s="29">
        <v>83063</v>
      </c>
      <c r="G214" s="29">
        <f t="shared" si="24"/>
        <v>61964.997999999992</v>
      </c>
      <c r="H214" s="29"/>
      <c r="I214" s="29"/>
      <c r="J214" s="29">
        <f t="shared" si="25"/>
        <v>83063</v>
      </c>
      <c r="K214" s="29">
        <f t="shared" si="26"/>
        <v>61964.997999999992</v>
      </c>
      <c r="L214" s="48"/>
      <c r="Q214" s="43"/>
    </row>
    <row r="215" spans="1:17" s="31" customFormat="1" ht="32.1" customHeight="1">
      <c r="A215" s="45">
        <v>189</v>
      </c>
      <c r="B215" s="45">
        <v>34</v>
      </c>
      <c r="C215" s="86"/>
      <c r="D215" s="86"/>
      <c r="E215" s="87"/>
      <c r="F215" s="29">
        <v>83063</v>
      </c>
      <c r="G215" s="29">
        <f t="shared" si="24"/>
        <v>61964.997999999992</v>
      </c>
      <c r="H215" s="29"/>
      <c r="I215" s="29"/>
      <c r="J215" s="29">
        <f t="shared" si="25"/>
        <v>83063</v>
      </c>
      <c r="K215" s="29">
        <f t="shared" si="26"/>
        <v>61964.997999999992</v>
      </c>
      <c r="L215" s="48"/>
      <c r="Q215" s="43"/>
    </row>
    <row r="216" spans="1:17" s="31" customFormat="1" ht="32.1" customHeight="1">
      <c r="A216" s="45">
        <v>190</v>
      </c>
      <c r="B216" s="45">
        <v>35</v>
      </c>
      <c r="C216" s="86"/>
      <c r="D216" s="86"/>
      <c r="E216" s="87"/>
      <c r="F216" s="29">
        <v>78056</v>
      </c>
      <c r="G216" s="29">
        <f t="shared" si="24"/>
        <v>58229.775999999998</v>
      </c>
      <c r="H216" s="29"/>
      <c r="I216" s="29"/>
      <c r="J216" s="29">
        <f t="shared" si="25"/>
        <v>78056</v>
      </c>
      <c r="K216" s="29">
        <f t="shared" si="26"/>
        <v>58229.775999999998</v>
      </c>
      <c r="L216" s="48"/>
      <c r="Q216" s="43"/>
    </row>
    <row r="217" spans="1:17" s="31" customFormat="1" ht="32.1" customHeight="1">
      <c r="A217" s="45">
        <v>191</v>
      </c>
      <c r="B217" s="45">
        <v>36</v>
      </c>
      <c r="C217" s="86" t="s">
        <v>106</v>
      </c>
      <c r="D217" s="86" t="s">
        <v>107</v>
      </c>
      <c r="E217" s="87">
        <v>2</v>
      </c>
      <c r="F217" s="29">
        <v>175452</v>
      </c>
      <c r="G217" s="29">
        <f t="shared" si="24"/>
        <v>129999.96</v>
      </c>
      <c r="H217" s="29"/>
      <c r="I217" s="29"/>
      <c r="J217" s="29">
        <f t="shared" si="25"/>
        <v>175452</v>
      </c>
      <c r="K217" s="29">
        <f t="shared" si="26"/>
        <v>129999.96</v>
      </c>
      <c r="L217" s="48"/>
      <c r="Q217" s="43"/>
    </row>
    <row r="218" spans="1:17" s="31" customFormat="1" ht="32.1" customHeight="1">
      <c r="A218" s="45">
        <v>192</v>
      </c>
      <c r="B218" s="45">
        <v>37</v>
      </c>
      <c r="C218" s="86"/>
      <c r="D218" s="86"/>
      <c r="E218" s="87"/>
      <c r="F218" s="29">
        <v>189151</v>
      </c>
      <c r="G218" s="29">
        <f t="shared" si="24"/>
        <v>140000.22999999998</v>
      </c>
      <c r="H218" s="29"/>
      <c r="I218" s="29"/>
      <c r="J218" s="29">
        <f t="shared" si="25"/>
        <v>189151</v>
      </c>
      <c r="K218" s="29">
        <f t="shared" si="26"/>
        <v>140000.22999999998</v>
      </c>
      <c r="L218" s="48"/>
      <c r="Q218" s="43"/>
    </row>
    <row r="219" spans="1:17" s="31" customFormat="1" ht="32.1" customHeight="1">
      <c r="A219" s="45">
        <v>193</v>
      </c>
      <c r="B219" s="45">
        <v>38</v>
      </c>
      <c r="C219" s="34" t="s">
        <v>108</v>
      </c>
      <c r="D219" s="34" t="s">
        <v>109</v>
      </c>
      <c r="E219" s="35">
        <v>1</v>
      </c>
      <c r="F219" s="29">
        <v>80750</v>
      </c>
      <c r="G219" s="29">
        <f t="shared" si="24"/>
        <v>60239.5</v>
      </c>
      <c r="H219" s="29"/>
      <c r="I219" s="29"/>
      <c r="J219" s="29">
        <f t="shared" si="25"/>
        <v>80750</v>
      </c>
      <c r="K219" s="29">
        <f t="shared" si="26"/>
        <v>60239.5</v>
      </c>
      <c r="L219" s="48"/>
      <c r="Q219" s="43"/>
    </row>
    <row r="220" spans="1:17" s="31" customFormat="1" ht="32.1" customHeight="1">
      <c r="A220" s="45">
        <v>194</v>
      </c>
      <c r="B220" s="45">
        <v>39</v>
      </c>
      <c r="C220" s="86" t="s">
        <v>155</v>
      </c>
      <c r="D220" s="86" t="s">
        <v>124</v>
      </c>
      <c r="E220" s="87">
        <v>9</v>
      </c>
      <c r="F220" s="29">
        <v>67024</v>
      </c>
      <c r="G220" s="29">
        <f t="shared" si="24"/>
        <v>49999.903999999995</v>
      </c>
      <c r="H220" s="29"/>
      <c r="I220" s="29"/>
      <c r="J220" s="29">
        <f t="shared" si="25"/>
        <v>67024</v>
      </c>
      <c r="K220" s="29">
        <f t="shared" si="26"/>
        <v>49999.903999999995</v>
      </c>
      <c r="L220" s="48"/>
      <c r="Q220" s="43"/>
    </row>
    <row r="221" spans="1:17" s="31" customFormat="1" ht="32.1" customHeight="1">
      <c r="A221" s="45">
        <v>195</v>
      </c>
      <c r="B221" s="45">
        <v>40</v>
      </c>
      <c r="C221" s="86"/>
      <c r="D221" s="86"/>
      <c r="E221" s="87"/>
      <c r="F221" s="29">
        <v>67024</v>
      </c>
      <c r="G221" s="29">
        <f t="shared" si="24"/>
        <v>49999.903999999995</v>
      </c>
      <c r="H221" s="29"/>
      <c r="I221" s="29"/>
      <c r="J221" s="29">
        <f t="shared" si="25"/>
        <v>67024</v>
      </c>
      <c r="K221" s="29">
        <f t="shared" si="26"/>
        <v>49999.903999999995</v>
      </c>
      <c r="L221" s="48"/>
      <c r="Q221" s="43"/>
    </row>
    <row r="222" spans="1:17" s="31" customFormat="1" ht="32.1" customHeight="1">
      <c r="A222" s="45">
        <v>196</v>
      </c>
      <c r="B222" s="45">
        <v>41</v>
      </c>
      <c r="C222" s="86"/>
      <c r="D222" s="86"/>
      <c r="E222" s="87"/>
      <c r="F222" s="29">
        <v>67024</v>
      </c>
      <c r="G222" s="29">
        <f t="shared" si="24"/>
        <v>49999.903999999995</v>
      </c>
      <c r="H222" s="29"/>
      <c r="I222" s="29"/>
      <c r="J222" s="29">
        <f t="shared" si="25"/>
        <v>67024</v>
      </c>
      <c r="K222" s="29">
        <f t="shared" si="26"/>
        <v>49999.903999999995</v>
      </c>
      <c r="L222" s="48"/>
      <c r="Q222" s="43"/>
    </row>
    <row r="223" spans="1:17" s="31" customFormat="1" ht="32.1" customHeight="1">
      <c r="A223" s="45">
        <v>197</v>
      </c>
      <c r="B223" s="45">
        <v>42</v>
      </c>
      <c r="C223" s="86"/>
      <c r="D223" s="86"/>
      <c r="E223" s="87"/>
      <c r="F223" s="29">
        <v>67024</v>
      </c>
      <c r="G223" s="29">
        <f t="shared" si="24"/>
        <v>49999.903999999995</v>
      </c>
      <c r="H223" s="29"/>
      <c r="I223" s="29"/>
      <c r="J223" s="29">
        <f t="shared" si="25"/>
        <v>67024</v>
      </c>
      <c r="K223" s="29">
        <f t="shared" si="26"/>
        <v>49999.903999999995</v>
      </c>
      <c r="L223" s="48"/>
      <c r="Q223" s="43"/>
    </row>
    <row r="224" spans="1:17" s="31" customFormat="1" ht="32.1" customHeight="1">
      <c r="A224" s="45">
        <v>198</v>
      </c>
      <c r="B224" s="45">
        <v>43</v>
      </c>
      <c r="C224" s="86"/>
      <c r="D224" s="86"/>
      <c r="E224" s="87"/>
      <c r="F224" s="29">
        <v>67024</v>
      </c>
      <c r="G224" s="29">
        <f t="shared" si="24"/>
        <v>49999.903999999995</v>
      </c>
      <c r="H224" s="29"/>
      <c r="I224" s="29"/>
      <c r="J224" s="29">
        <f t="shared" si="25"/>
        <v>67024</v>
      </c>
      <c r="K224" s="29">
        <f t="shared" si="26"/>
        <v>49999.903999999995</v>
      </c>
      <c r="L224" s="48"/>
      <c r="Q224" s="43"/>
    </row>
    <row r="225" spans="1:17" s="31" customFormat="1" ht="32.1" customHeight="1">
      <c r="A225" s="45">
        <v>199</v>
      </c>
      <c r="B225" s="45">
        <v>44</v>
      </c>
      <c r="C225" s="86"/>
      <c r="D225" s="86"/>
      <c r="E225" s="87"/>
      <c r="F225" s="29">
        <v>67024</v>
      </c>
      <c r="G225" s="29">
        <f t="shared" si="24"/>
        <v>49999.903999999995</v>
      </c>
      <c r="H225" s="29"/>
      <c r="I225" s="29"/>
      <c r="J225" s="29">
        <f t="shared" si="25"/>
        <v>67024</v>
      </c>
      <c r="K225" s="29">
        <f t="shared" si="26"/>
        <v>49999.903999999995</v>
      </c>
      <c r="L225" s="48"/>
      <c r="Q225" s="43"/>
    </row>
    <row r="226" spans="1:17" s="31" customFormat="1" ht="32.1" customHeight="1">
      <c r="A226" s="45">
        <v>200</v>
      </c>
      <c r="B226" s="45">
        <v>45</v>
      </c>
      <c r="C226" s="86"/>
      <c r="D226" s="86"/>
      <c r="E226" s="87"/>
      <c r="F226" s="29">
        <v>67024</v>
      </c>
      <c r="G226" s="29">
        <f t="shared" si="24"/>
        <v>49999.903999999995</v>
      </c>
      <c r="H226" s="29"/>
      <c r="I226" s="29"/>
      <c r="J226" s="29">
        <f t="shared" si="25"/>
        <v>67024</v>
      </c>
      <c r="K226" s="29">
        <f t="shared" si="26"/>
        <v>49999.903999999995</v>
      </c>
      <c r="L226" s="48"/>
      <c r="Q226" s="43"/>
    </row>
    <row r="227" spans="1:17" s="31" customFormat="1" ht="32.1" customHeight="1">
      <c r="A227" s="45">
        <v>201</v>
      </c>
      <c r="B227" s="45">
        <v>46</v>
      </c>
      <c r="C227" s="86"/>
      <c r="D227" s="86"/>
      <c r="E227" s="87"/>
      <c r="F227" s="29">
        <v>67024</v>
      </c>
      <c r="G227" s="29">
        <f t="shared" si="24"/>
        <v>49999.903999999995</v>
      </c>
      <c r="H227" s="29"/>
      <c r="I227" s="29"/>
      <c r="J227" s="29">
        <f t="shared" si="25"/>
        <v>67024</v>
      </c>
      <c r="K227" s="29">
        <f t="shared" si="26"/>
        <v>49999.903999999995</v>
      </c>
      <c r="L227" s="48"/>
      <c r="Q227" s="43"/>
    </row>
    <row r="228" spans="1:17" s="31" customFormat="1" ht="32.1" customHeight="1">
      <c r="A228" s="45">
        <v>202</v>
      </c>
      <c r="B228" s="45">
        <v>47</v>
      </c>
      <c r="C228" s="86"/>
      <c r="D228" s="86"/>
      <c r="E228" s="87"/>
      <c r="F228" s="29">
        <v>67024</v>
      </c>
      <c r="G228" s="29">
        <f t="shared" si="24"/>
        <v>49999.903999999995</v>
      </c>
      <c r="H228" s="29"/>
      <c r="I228" s="29"/>
      <c r="J228" s="29">
        <f t="shared" si="25"/>
        <v>67024</v>
      </c>
      <c r="K228" s="29">
        <f t="shared" si="26"/>
        <v>49999.903999999995</v>
      </c>
      <c r="L228" s="48"/>
      <c r="Q228" s="43"/>
    </row>
    <row r="229" spans="1:17" s="31" customFormat="1" ht="32.1" customHeight="1">
      <c r="A229" s="45">
        <v>203</v>
      </c>
      <c r="B229" s="45">
        <v>48</v>
      </c>
      <c r="C229" s="86" t="s">
        <v>112</v>
      </c>
      <c r="D229" s="86" t="s">
        <v>127</v>
      </c>
      <c r="E229" s="87">
        <v>4</v>
      </c>
      <c r="F229" s="29">
        <v>90429</v>
      </c>
      <c r="G229" s="29">
        <f t="shared" si="24"/>
        <v>67460.034000000014</v>
      </c>
      <c r="H229" s="29">
        <f t="shared" ref="H229:H234" si="27">F229*50/100</f>
        <v>45214.5</v>
      </c>
      <c r="I229" s="29"/>
      <c r="J229" s="29">
        <f t="shared" si="25"/>
        <v>135643.5</v>
      </c>
      <c r="K229" s="29">
        <f t="shared" si="26"/>
        <v>100939.755</v>
      </c>
      <c r="L229" s="48"/>
      <c r="Q229" s="43"/>
    </row>
    <row r="230" spans="1:17" s="31" customFormat="1" ht="32.1" customHeight="1">
      <c r="A230" s="45">
        <v>204</v>
      </c>
      <c r="B230" s="45">
        <v>49</v>
      </c>
      <c r="C230" s="86"/>
      <c r="D230" s="86"/>
      <c r="E230" s="87"/>
      <c r="F230" s="29">
        <v>90429</v>
      </c>
      <c r="G230" s="29">
        <f t="shared" si="24"/>
        <v>67460.034000000014</v>
      </c>
      <c r="H230" s="29">
        <f t="shared" si="27"/>
        <v>45214.5</v>
      </c>
      <c r="I230" s="29"/>
      <c r="J230" s="29">
        <f t="shared" si="25"/>
        <v>135643.5</v>
      </c>
      <c r="K230" s="29">
        <f t="shared" si="26"/>
        <v>100939.755</v>
      </c>
      <c r="L230" s="48"/>
      <c r="Q230" s="43"/>
    </row>
    <row r="231" spans="1:17" s="31" customFormat="1" ht="32.1" customHeight="1">
      <c r="A231" s="45">
        <v>205</v>
      </c>
      <c r="B231" s="45">
        <v>50</v>
      </c>
      <c r="C231" s="86"/>
      <c r="D231" s="86"/>
      <c r="E231" s="87"/>
      <c r="F231" s="29">
        <v>90429</v>
      </c>
      <c r="G231" s="29">
        <f t="shared" si="24"/>
        <v>67460.034000000014</v>
      </c>
      <c r="H231" s="29">
        <f t="shared" si="27"/>
        <v>45214.5</v>
      </c>
      <c r="I231" s="29"/>
      <c r="J231" s="29">
        <f t="shared" si="25"/>
        <v>135643.5</v>
      </c>
      <c r="K231" s="29">
        <f t="shared" si="26"/>
        <v>100939.755</v>
      </c>
      <c r="L231" s="48"/>
      <c r="Q231" s="43"/>
    </row>
    <row r="232" spans="1:17" s="31" customFormat="1" ht="32.1" customHeight="1">
      <c r="A232" s="45">
        <v>206</v>
      </c>
      <c r="B232" s="45">
        <v>51</v>
      </c>
      <c r="C232" s="86"/>
      <c r="D232" s="86"/>
      <c r="E232" s="87"/>
      <c r="F232" s="29">
        <v>90429</v>
      </c>
      <c r="G232" s="29">
        <f t="shared" si="24"/>
        <v>67460.034000000014</v>
      </c>
      <c r="H232" s="29">
        <f t="shared" si="27"/>
        <v>45214.5</v>
      </c>
      <c r="I232" s="29"/>
      <c r="J232" s="29">
        <f t="shared" si="25"/>
        <v>135643.5</v>
      </c>
      <c r="K232" s="29">
        <f t="shared" si="26"/>
        <v>100939.755</v>
      </c>
      <c r="L232" s="48"/>
      <c r="Q232" s="43"/>
    </row>
    <row r="233" spans="1:17" s="31" customFormat="1" ht="32.1" customHeight="1">
      <c r="A233" s="45">
        <v>207</v>
      </c>
      <c r="B233" s="45">
        <v>52</v>
      </c>
      <c r="C233" s="86" t="s">
        <v>114</v>
      </c>
      <c r="D233" s="86" t="s">
        <v>115</v>
      </c>
      <c r="E233" s="87">
        <v>2</v>
      </c>
      <c r="F233" s="29">
        <v>74356</v>
      </c>
      <c r="G233" s="29">
        <f t="shared" si="24"/>
        <v>55469.576000000001</v>
      </c>
      <c r="H233" s="29">
        <f t="shared" si="27"/>
        <v>37178</v>
      </c>
      <c r="I233" s="29"/>
      <c r="J233" s="29">
        <f t="shared" si="25"/>
        <v>111534</v>
      </c>
      <c r="K233" s="29">
        <f t="shared" si="26"/>
        <v>83204.364000000001</v>
      </c>
      <c r="L233" s="48"/>
      <c r="Q233" s="43"/>
    </row>
    <row r="234" spans="1:17" s="31" customFormat="1" ht="32.1" customHeight="1">
      <c r="A234" s="45">
        <v>208</v>
      </c>
      <c r="B234" s="45">
        <v>53</v>
      </c>
      <c r="C234" s="86"/>
      <c r="D234" s="86"/>
      <c r="E234" s="87"/>
      <c r="F234" s="29">
        <v>74356</v>
      </c>
      <c r="G234" s="29">
        <f t="shared" si="24"/>
        <v>55469.576000000001</v>
      </c>
      <c r="H234" s="29">
        <f t="shared" si="27"/>
        <v>37178</v>
      </c>
      <c r="I234" s="29"/>
      <c r="J234" s="29">
        <f t="shared" si="25"/>
        <v>111534</v>
      </c>
      <c r="K234" s="29">
        <f t="shared" si="26"/>
        <v>83204.364000000001</v>
      </c>
      <c r="L234" s="48"/>
      <c r="Q234" s="43"/>
    </row>
    <row r="235" spans="1:17" s="31" customFormat="1" ht="32.1" customHeight="1">
      <c r="A235" s="45">
        <v>209</v>
      </c>
      <c r="B235" s="45">
        <v>54</v>
      </c>
      <c r="C235" s="86" t="s">
        <v>39</v>
      </c>
      <c r="D235" s="86" t="s">
        <v>40</v>
      </c>
      <c r="E235" s="87">
        <v>2</v>
      </c>
      <c r="F235" s="29">
        <v>67024</v>
      </c>
      <c r="G235" s="29">
        <f t="shared" si="24"/>
        <v>49999.903999999995</v>
      </c>
      <c r="H235" s="29"/>
      <c r="I235" s="29"/>
      <c r="J235" s="29">
        <f t="shared" si="25"/>
        <v>67024</v>
      </c>
      <c r="K235" s="29">
        <f t="shared" si="26"/>
        <v>49999.903999999995</v>
      </c>
      <c r="L235" s="48"/>
      <c r="Q235" s="43"/>
    </row>
    <row r="236" spans="1:17" s="31" customFormat="1" ht="32.1" customHeight="1">
      <c r="A236" s="45">
        <v>210</v>
      </c>
      <c r="B236" s="45">
        <v>55</v>
      </c>
      <c r="C236" s="86"/>
      <c r="D236" s="86"/>
      <c r="E236" s="87"/>
      <c r="F236" s="29">
        <v>67024</v>
      </c>
      <c r="G236" s="29">
        <f t="shared" si="24"/>
        <v>49999.903999999995</v>
      </c>
      <c r="H236" s="29"/>
      <c r="I236" s="29"/>
      <c r="J236" s="29">
        <f t="shared" si="25"/>
        <v>67024</v>
      </c>
      <c r="K236" s="29">
        <f t="shared" si="26"/>
        <v>49999.903999999995</v>
      </c>
      <c r="L236" s="48"/>
      <c r="Q236" s="43"/>
    </row>
    <row r="237" spans="1:17" s="31" customFormat="1" ht="32.1" customHeight="1">
      <c r="A237" s="45">
        <v>211</v>
      </c>
      <c r="B237" s="45">
        <v>56</v>
      </c>
      <c r="C237" s="34" t="s">
        <v>41</v>
      </c>
      <c r="D237" s="34" t="s">
        <v>40</v>
      </c>
      <c r="E237" s="35">
        <v>1</v>
      </c>
      <c r="F237" s="29">
        <v>67024</v>
      </c>
      <c r="G237" s="29">
        <f t="shared" si="24"/>
        <v>49999.903999999995</v>
      </c>
      <c r="H237" s="29"/>
      <c r="I237" s="29"/>
      <c r="J237" s="29">
        <f t="shared" si="25"/>
        <v>67024</v>
      </c>
      <c r="K237" s="29">
        <f t="shared" si="26"/>
        <v>49999.903999999995</v>
      </c>
      <c r="L237" s="48"/>
      <c r="Q237" s="43"/>
    </row>
    <row r="238" spans="1:17" s="31" customFormat="1" ht="32.1" customHeight="1">
      <c r="A238" s="45">
        <v>212</v>
      </c>
      <c r="B238" s="45">
        <v>57</v>
      </c>
      <c r="C238" s="86" t="s">
        <v>156</v>
      </c>
      <c r="D238" s="86" t="s">
        <v>157</v>
      </c>
      <c r="E238" s="87">
        <v>2</v>
      </c>
      <c r="F238" s="29">
        <v>134274</v>
      </c>
      <c r="G238" s="29">
        <f t="shared" si="24"/>
        <v>99940.02</v>
      </c>
      <c r="H238" s="29"/>
      <c r="I238" s="29"/>
      <c r="J238" s="29">
        <f t="shared" si="25"/>
        <v>134274</v>
      </c>
      <c r="K238" s="29">
        <f t="shared" si="26"/>
        <v>99940.02</v>
      </c>
      <c r="L238" s="48"/>
      <c r="Q238" s="43"/>
    </row>
    <row r="239" spans="1:17" s="31" customFormat="1" ht="32.1" customHeight="1">
      <c r="A239" s="45">
        <v>213</v>
      </c>
      <c r="B239" s="45">
        <v>58</v>
      </c>
      <c r="C239" s="86"/>
      <c r="D239" s="86"/>
      <c r="E239" s="87"/>
      <c r="F239" s="29">
        <v>105750</v>
      </c>
      <c r="G239" s="29">
        <f t="shared" si="24"/>
        <v>78889.5</v>
      </c>
      <c r="H239" s="29"/>
      <c r="I239" s="29"/>
      <c r="J239" s="29">
        <f t="shared" si="25"/>
        <v>105750</v>
      </c>
      <c r="K239" s="29">
        <f t="shared" si="26"/>
        <v>78889.5</v>
      </c>
      <c r="L239" s="48"/>
      <c r="Q239" s="43"/>
    </row>
    <row r="240" spans="1:17" s="31" customFormat="1" ht="32.1" customHeight="1">
      <c r="A240" s="45">
        <v>214</v>
      </c>
      <c r="B240" s="45">
        <v>59</v>
      </c>
      <c r="C240" s="86" t="s">
        <v>158</v>
      </c>
      <c r="D240" s="86" t="s">
        <v>159</v>
      </c>
      <c r="E240" s="87">
        <v>16</v>
      </c>
      <c r="F240" s="29">
        <v>67024</v>
      </c>
      <c r="G240" s="29">
        <f t="shared" si="24"/>
        <v>49999.903999999995</v>
      </c>
      <c r="H240" s="29"/>
      <c r="I240" s="29">
        <f>F240*0.3</f>
        <v>20107.2</v>
      </c>
      <c r="J240" s="29">
        <f t="shared" si="25"/>
        <v>87131.199999999997</v>
      </c>
      <c r="K240" s="29">
        <f t="shared" si="26"/>
        <v>64999.875199999995</v>
      </c>
      <c r="L240" s="48"/>
      <c r="Q240" s="43"/>
    </row>
    <row r="241" spans="1:17" s="31" customFormat="1" ht="32.1" customHeight="1">
      <c r="A241" s="45">
        <v>215</v>
      </c>
      <c r="B241" s="45">
        <v>60</v>
      </c>
      <c r="C241" s="86"/>
      <c r="D241" s="86"/>
      <c r="E241" s="87"/>
      <c r="F241" s="29">
        <v>67024</v>
      </c>
      <c r="G241" s="29">
        <f t="shared" si="24"/>
        <v>49999.903999999995</v>
      </c>
      <c r="H241" s="29"/>
      <c r="I241" s="29">
        <f t="shared" ref="I241:I254" si="28">F241*0.3</f>
        <v>20107.2</v>
      </c>
      <c r="J241" s="29">
        <f t="shared" si="25"/>
        <v>87131.199999999997</v>
      </c>
      <c r="K241" s="29">
        <f t="shared" si="26"/>
        <v>64999.875199999995</v>
      </c>
      <c r="L241" s="48"/>
      <c r="Q241" s="43"/>
    </row>
    <row r="242" spans="1:17" s="31" customFormat="1" ht="32.1" customHeight="1">
      <c r="A242" s="45">
        <v>216</v>
      </c>
      <c r="B242" s="45">
        <v>61</v>
      </c>
      <c r="C242" s="86"/>
      <c r="D242" s="86"/>
      <c r="E242" s="87"/>
      <c r="F242" s="29">
        <v>67024</v>
      </c>
      <c r="G242" s="29">
        <f t="shared" si="24"/>
        <v>49999.903999999995</v>
      </c>
      <c r="H242" s="29"/>
      <c r="I242" s="29">
        <f t="shared" si="28"/>
        <v>20107.2</v>
      </c>
      <c r="J242" s="29">
        <f t="shared" si="25"/>
        <v>87131.199999999997</v>
      </c>
      <c r="K242" s="29">
        <f t="shared" si="26"/>
        <v>64999.875199999995</v>
      </c>
      <c r="L242" s="48"/>
      <c r="Q242" s="43"/>
    </row>
    <row r="243" spans="1:17" s="31" customFormat="1" ht="32.1" customHeight="1">
      <c r="A243" s="45">
        <v>217</v>
      </c>
      <c r="B243" s="45">
        <v>62</v>
      </c>
      <c r="C243" s="86"/>
      <c r="D243" s="86"/>
      <c r="E243" s="87"/>
      <c r="F243" s="29">
        <v>67024</v>
      </c>
      <c r="G243" s="29">
        <f t="shared" si="24"/>
        <v>49999.903999999995</v>
      </c>
      <c r="H243" s="29"/>
      <c r="I243" s="29">
        <f t="shared" si="28"/>
        <v>20107.2</v>
      </c>
      <c r="J243" s="29">
        <f t="shared" si="25"/>
        <v>87131.199999999997</v>
      </c>
      <c r="K243" s="29">
        <f t="shared" si="26"/>
        <v>64999.875199999995</v>
      </c>
      <c r="L243" s="48"/>
      <c r="Q243" s="43"/>
    </row>
    <row r="244" spans="1:17" s="31" customFormat="1" ht="32.1" customHeight="1">
      <c r="A244" s="45">
        <v>218</v>
      </c>
      <c r="B244" s="45">
        <v>63</v>
      </c>
      <c r="C244" s="86"/>
      <c r="D244" s="86"/>
      <c r="E244" s="87"/>
      <c r="F244" s="29">
        <v>67024</v>
      </c>
      <c r="G244" s="29">
        <f t="shared" si="24"/>
        <v>49999.903999999995</v>
      </c>
      <c r="H244" s="29"/>
      <c r="I244" s="29">
        <f t="shared" si="28"/>
        <v>20107.2</v>
      </c>
      <c r="J244" s="29">
        <f t="shared" si="25"/>
        <v>87131.199999999997</v>
      </c>
      <c r="K244" s="29">
        <f t="shared" si="26"/>
        <v>64999.875199999995</v>
      </c>
      <c r="L244" s="48"/>
      <c r="Q244" s="43"/>
    </row>
    <row r="245" spans="1:17" s="31" customFormat="1" ht="32.1" customHeight="1">
      <c r="A245" s="45">
        <v>219</v>
      </c>
      <c r="B245" s="45">
        <v>64</v>
      </c>
      <c r="C245" s="86"/>
      <c r="D245" s="86"/>
      <c r="E245" s="87"/>
      <c r="F245" s="29">
        <v>67024</v>
      </c>
      <c r="G245" s="29">
        <f t="shared" si="24"/>
        <v>49999.903999999995</v>
      </c>
      <c r="H245" s="29"/>
      <c r="I245" s="29">
        <f t="shared" si="28"/>
        <v>20107.2</v>
      </c>
      <c r="J245" s="29">
        <f t="shared" si="25"/>
        <v>87131.199999999997</v>
      </c>
      <c r="K245" s="29">
        <f t="shared" si="26"/>
        <v>64999.875199999995</v>
      </c>
      <c r="L245" s="48"/>
      <c r="Q245" s="43"/>
    </row>
    <row r="246" spans="1:17" s="31" customFormat="1" ht="32.1" customHeight="1">
      <c r="A246" s="45">
        <v>220</v>
      </c>
      <c r="B246" s="45">
        <v>65</v>
      </c>
      <c r="C246" s="86"/>
      <c r="D246" s="86"/>
      <c r="E246" s="87"/>
      <c r="F246" s="29">
        <v>67024</v>
      </c>
      <c r="G246" s="29">
        <f t="shared" ref="G246:G256" si="29">+IF(F246&gt;120000,F246-F246*0.01-29280-(F246-120000)*0.26,F246-F246*0.01-F246*0.244)</f>
        <v>49999.903999999995</v>
      </c>
      <c r="H246" s="29"/>
      <c r="I246" s="29">
        <f t="shared" si="28"/>
        <v>20107.2</v>
      </c>
      <c r="J246" s="29">
        <f t="shared" ref="J246:J256" si="30">F246+H246+I246</f>
        <v>87131.199999999997</v>
      </c>
      <c r="K246" s="29">
        <f t="shared" ref="K246:K256" si="31">+IF(J246&gt;120000,J246-J246*0.01-29280-(J246-120000)*0.26,J246-J246*0.01-J246*0.244)</f>
        <v>64999.875199999995</v>
      </c>
      <c r="L246" s="48"/>
      <c r="Q246" s="43"/>
    </row>
    <row r="247" spans="1:17" s="31" customFormat="1" ht="32.1" customHeight="1">
      <c r="A247" s="45">
        <v>221</v>
      </c>
      <c r="B247" s="45">
        <v>66</v>
      </c>
      <c r="C247" s="86"/>
      <c r="D247" s="86"/>
      <c r="E247" s="87"/>
      <c r="F247" s="29">
        <v>67024</v>
      </c>
      <c r="G247" s="29">
        <f t="shared" si="29"/>
        <v>49999.903999999995</v>
      </c>
      <c r="H247" s="29"/>
      <c r="I247" s="29">
        <f t="shared" si="28"/>
        <v>20107.2</v>
      </c>
      <c r="J247" s="29">
        <f t="shared" si="30"/>
        <v>87131.199999999997</v>
      </c>
      <c r="K247" s="29">
        <f t="shared" si="31"/>
        <v>64999.875199999995</v>
      </c>
      <c r="L247" s="48"/>
      <c r="Q247" s="43"/>
    </row>
    <row r="248" spans="1:17" s="31" customFormat="1" ht="32.1" customHeight="1">
      <c r="A248" s="45">
        <v>222</v>
      </c>
      <c r="B248" s="45">
        <v>67</v>
      </c>
      <c r="C248" s="86"/>
      <c r="D248" s="86"/>
      <c r="E248" s="87"/>
      <c r="F248" s="29">
        <v>67024</v>
      </c>
      <c r="G248" s="29">
        <f t="shared" si="29"/>
        <v>49999.903999999995</v>
      </c>
      <c r="H248" s="29"/>
      <c r="I248" s="29">
        <f t="shared" si="28"/>
        <v>20107.2</v>
      </c>
      <c r="J248" s="29">
        <f t="shared" si="30"/>
        <v>87131.199999999997</v>
      </c>
      <c r="K248" s="29">
        <f t="shared" si="31"/>
        <v>64999.875199999995</v>
      </c>
      <c r="L248" s="48"/>
      <c r="Q248" s="43"/>
    </row>
    <row r="249" spans="1:17" s="31" customFormat="1" ht="32.1" customHeight="1">
      <c r="A249" s="45">
        <v>223</v>
      </c>
      <c r="B249" s="45">
        <v>68</v>
      </c>
      <c r="C249" s="86"/>
      <c r="D249" s="86"/>
      <c r="E249" s="87"/>
      <c r="F249" s="29">
        <v>67024</v>
      </c>
      <c r="G249" s="29">
        <f t="shared" si="29"/>
        <v>49999.903999999995</v>
      </c>
      <c r="H249" s="29"/>
      <c r="I249" s="29">
        <f t="shared" si="28"/>
        <v>20107.2</v>
      </c>
      <c r="J249" s="29">
        <f t="shared" si="30"/>
        <v>87131.199999999997</v>
      </c>
      <c r="K249" s="29">
        <f t="shared" si="31"/>
        <v>64999.875199999995</v>
      </c>
      <c r="L249" s="48"/>
      <c r="Q249" s="43"/>
    </row>
    <row r="250" spans="1:17" s="31" customFormat="1" ht="32.1" customHeight="1">
      <c r="A250" s="45">
        <v>224</v>
      </c>
      <c r="B250" s="45">
        <v>69</v>
      </c>
      <c r="C250" s="86"/>
      <c r="D250" s="86"/>
      <c r="E250" s="87"/>
      <c r="F250" s="29">
        <v>67024</v>
      </c>
      <c r="G250" s="29">
        <f t="shared" si="29"/>
        <v>49999.903999999995</v>
      </c>
      <c r="H250" s="29"/>
      <c r="I250" s="29">
        <f t="shared" si="28"/>
        <v>20107.2</v>
      </c>
      <c r="J250" s="29">
        <f t="shared" si="30"/>
        <v>87131.199999999997</v>
      </c>
      <c r="K250" s="29">
        <f t="shared" si="31"/>
        <v>64999.875199999995</v>
      </c>
      <c r="L250" s="48"/>
      <c r="Q250" s="43"/>
    </row>
    <row r="251" spans="1:17" s="31" customFormat="1" ht="32.1" customHeight="1">
      <c r="A251" s="45">
        <v>225</v>
      </c>
      <c r="B251" s="45">
        <v>70</v>
      </c>
      <c r="C251" s="86"/>
      <c r="D251" s="86"/>
      <c r="E251" s="87"/>
      <c r="F251" s="29">
        <v>67024</v>
      </c>
      <c r="G251" s="29">
        <f t="shared" si="29"/>
        <v>49999.903999999995</v>
      </c>
      <c r="H251" s="29"/>
      <c r="I251" s="29">
        <f t="shared" si="28"/>
        <v>20107.2</v>
      </c>
      <c r="J251" s="29">
        <f t="shared" si="30"/>
        <v>87131.199999999997</v>
      </c>
      <c r="K251" s="29">
        <f t="shared" si="31"/>
        <v>64999.875199999995</v>
      </c>
      <c r="L251" s="48"/>
      <c r="Q251" s="43"/>
    </row>
    <row r="252" spans="1:17" s="31" customFormat="1" ht="32.1" customHeight="1">
      <c r="A252" s="45">
        <v>226</v>
      </c>
      <c r="B252" s="45">
        <v>71</v>
      </c>
      <c r="C252" s="86"/>
      <c r="D252" s="86"/>
      <c r="E252" s="87"/>
      <c r="F252" s="29">
        <v>67024</v>
      </c>
      <c r="G252" s="29">
        <f t="shared" si="29"/>
        <v>49999.903999999995</v>
      </c>
      <c r="H252" s="29"/>
      <c r="I252" s="29">
        <f t="shared" si="28"/>
        <v>20107.2</v>
      </c>
      <c r="J252" s="29">
        <f t="shared" si="30"/>
        <v>87131.199999999997</v>
      </c>
      <c r="K252" s="29">
        <f t="shared" si="31"/>
        <v>64999.875199999995</v>
      </c>
      <c r="L252" s="48"/>
      <c r="Q252" s="43"/>
    </row>
    <row r="253" spans="1:17" s="31" customFormat="1" ht="32.1" customHeight="1">
      <c r="A253" s="45">
        <v>227</v>
      </c>
      <c r="B253" s="45">
        <v>72</v>
      </c>
      <c r="C253" s="86"/>
      <c r="D253" s="86"/>
      <c r="E253" s="87"/>
      <c r="F253" s="29">
        <v>67024</v>
      </c>
      <c r="G253" s="29">
        <f t="shared" si="29"/>
        <v>49999.903999999995</v>
      </c>
      <c r="H253" s="29"/>
      <c r="I253" s="29">
        <f t="shared" si="28"/>
        <v>20107.2</v>
      </c>
      <c r="J253" s="29">
        <f t="shared" si="30"/>
        <v>87131.199999999997</v>
      </c>
      <c r="K253" s="29">
        <f t="shared" si="31"/>
        <v>64999.875199999995</v>
      </c>
      <c r="L253" s="48"/>
      <c r="Q253" s="43"/>
    </row>
    <row r="254" spans="1:17" s="31" customFormat="1" ht="32.1" customHeight="1">
      <c r="A254" s="45">
        <v>228</v>
      </c>
      <c r="B254" s="45">
        <v>73</v>
      </c>
      <c r="C254" s="86"/>
      <c r="D254" s="86"/>
      <c r="E254" s="87"/>
      <c r="F254" s="29">
        <v>67024</v>
      </c>
      <c r="G254" s="29">
        <f t="shared" si="29"/>
        <v>49999.903999999995</v>
      </c>
      <c r="H254" s="29"/>
      <c r="I254" s="29">
        <f t="shared" si="28"/>
        <v>20107.2</v>
      </c>
      <c r="J254" s="29">
        <f t="shared" si="30"/>
        <v>87131.199999999997</v>
      </c>
      <c r="K254" s="29">
        <f t="shared" si="31"/>
        <v>64999.875199999995</v>
      </c>
      <c r="L254" s="48"/>
      <c r="Q254" s="43"/>
    </row>
    <row r="255" spans="1:17" s="31" customFormat="1" ht="32.1" customHeight="1">
      <c r="A255" s="45">
        <v>229</v>
      </c>
      <c r="B255" s="45">
        <v>74</v>
      </c>
      <c r="C255" s="86"/>
      <c r="D255" s="86"/>
      <c r="E255" s="87"/>
      <c r="F255" s="29">
        <v>67024</v>
      </c>
      <c r="G255" s="29">
        <f t="shared" si="29"/>
        <v>49999.903999999995</v>
      </c>
      <c r="H255" s="29"/>
      <c r="I255" s="29">
        <f>F255*0.3</f>
        <v>20107.2</v>
      </c>
      <c r="J255" s="29">
        <f t="shared" si="30"/>
        <v>87131.199999999997</v>
      </c>
      <c r="K255" s="29">
        <f t="shared" si="31"/>
        <v>64999.875199999995</v>
      </c>
      <c r="L255" s="48"/>
      <c r="Q255" s="43"/>
    </row>
    <row r="256" spans="1:17" s="31" customFormat="1" ht="32.1" customHeight="1">
      <c r="A256" s="45">
        <v>230</v>
      </c>
      <c r="B256" s="45">
        <v>75</v>
      </c>
      <c r="C256" s="34" t="s">
        <v>57</v>
      </c>
      <c r="D256" s="34" t="s">
        <v>58</v>
      </c>
      <c r="E256" s="35">
        <v>1</v>
      </c>
      <c r="F256" s="29">
        <v>85359</v>
      </c>
      <c r="G256" s="29">
        <f t="shared" si="29"/>
        <v>63677.814000000006</v>
      </c>
      <c r="H256" s="29"/>
      <c r="I256" s="29"/>
      <c r="J256" s="29">
        <f t="shared" si="30"/>
        <v>85359</v>
      </c>
      <c r="K256" s="29">
        <f t="shared" si="31"/>
        <v>63677.814000000006</v>
      </c>
      <c r="L256" s="48"/>
      <c r="Q256" s="43"/>
    </row>
    <row r="257" spans="1:85" s="49" customFormat="1" ht="32.1" customHeight="1">
      <c r="A257" s="94" t="s">
        <v>81</v>
      </c>
      <c r="B257" s="94"/>
      <c r="C257" s="94"/>
      <c r="D257" s="47"/>
      <c r="E257" s="54">
        <f>SUM(E182:E256)</f>
        <v>75</v>
      </c>
      <c r="F257" s="55">
        <f t="shared" ref="F257:K257" si="32">SUM(F182:F256)</f>
        <v>6891540</v>
      </c>
      <c r="G257" s="55">
        <f t="shared" si="32"/>
        <v>5132620.2320000017</v>
      </c>
      <c r="H257" s="55">
        <f t="shared" si="32"/>
        <v>455963.6</v>
      </c>
      <c r="I257" s="55">
        <f t="shared" si="32"/>
        <v>321715.20000000007</v>
      </c>
      <c r="J257" s="55">
        <f t="shared" si="32"/>
        <v>7669218.8000000026</v>
      </c>
      <c r="K257" s="55">
        <f t="shared" si="32"/>
        <v>5710231.1687999945</v>
      </c>
      <c r="L257" s="48"/>
      <c r="M257" s="31"/>
      <c r="N257" s="31"/>
      <c r="O257" s="31"/>
      <c r="P257" s="31"/>
      <c r="Q257" s="43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</row>
    <row r="258" spans="1:85" s="56" customFormat="1" ht="32.1" customHeight="1">
      <c r="A258" s="93" t="s">
        <v>160</v>
      </c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48"/>
      <c r="M258" s="40"/>
      <c r="N258" s="40"/>
      <c r="O258" s="40"/>
      <c r="P258" s="40"/>
      <c r="Q258" s="41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</row>
    <row r="259" spans="1:85" s="31" customFormat="1" ht="32.1" customHeight="1">
      <c r="A259" s="45">
        <v>231</v>
      </c>
      <c r="B259" s="45">
        <v>1</v>
      </c>
      <c r="C259" s="34" t="s">
        <v>139</v>
      </c>
      <c r="D259" s="34" t="s">
        <v>140</v>
      </c>
      <c r="E259" s="35">
        <v>1</v>
      </c>
      <c r="F259" s="29">
        <v>217123</v>
      </c>
      <c r="G259" s="29">
        <f t="shared" ref="G259:G291" si="33">+IF(F259&gt;120000,F259-F259*0.01-29280-(F259-120000)*0.26,F259-F259*0.01-F259*0.244)</f>
        <v>160419.78999999998</v>
      </c>
      <c r="H259" s="29"/>
      <c r="I259" s="29"/>
      <c r="J259" s="29">
        <f t="shared" ref="J259:J291" si="34">F259+H259+I259</f>
        <v>217123</v>
      </c>
      <c r="K259" s="29">
        <f t="shared" ref="K259:K291" si="35">+IF(J259&gt;120000,J259-J259*0.01-29280-(J259-120000)*0.26,J259-J259*0.01-J259*0.244)</f>
        <v>160419.78999999998</v>
      </c>
      <c r="L259" s="48"/>
      <c r="Q259" s="43"/>
    </row>
    <row r="260" spans="1:85" s="31" customFormat="1" ht="32.1" customHeight="1">
      <c r="A260" s="45">
        <v>232</v>
      </c>
      <c r="B260" s="45">
        <v>2</v>
      </c>
      <c r="C260" s="86" t="s">
        <v>84</v>
      </c>
      <c r="D260" s="86" t="s">
        <v>85</v>
      </c>
      <c r="E260" s="87">
        <v>3</v>
      </c>
      <c r="F260" s="29">
        <v>67024</v>
      </c>
      <c r="G260" s="29">
        <f t="shared" si="33"/>
        <v>49999.903999999995</v>
      </c>
      <c r="H260" s="29">
        <f>F260*30/100</f>
        <v>20107.2</v>
      </c>
      <c r="I260" s="29"/>
      <c r="J260" s="29">
        <f>F260+H260+I260</f>
        <v>87131.199999999997</v>
      </c>
      <c r="K260" s="29">
        <f t="shared" si="35"/>
        <v>64999.875199999995</v>
      </c>
      <c r="L260" s="48"/>
      <c r="Q260" s="43"/>
    </row>
    <row r="261" spans="1:85" s="31" customFormat="1" ht="32.1" customHeight="1">
      <c r="A261" s="45">
        <v>233</v>
      </c>
      <c r="B261" s="45">
        <v>3</v>
      </c>
      <c r="C261" s="86"/>
      <c r="D261" s="86"/>
      <c r="E261" s="87"/>
      <c r="F261" s="29">
        <v>67024</v>
      </c>
      <c r="G261" s="29">
        <f t="shared" si="33"/>
        <v>49999.903999999995</v>
      </c>
      <c r="H261" s="29">
        <f>F261*30/100</f>
        <v>20107.2</v>
      </c>
      <c r="I261" s="29"/>
      <c r="J261" s="29">
        <f t="shared" si="34"/>
        <v>87131.199999999997</v>
      </c>
      <c r="K261" s="29">
        <f t="shared" si="35"/>
        <v>64999.875199999995</v>
      </c>
      <c r="L261" s="48"/>
      <c r="Q261" s="43"/>
    </row>
    <row r="262" spans="1:85" s="31" customFormat="1" ht="32.1" customHeight="1">
      <c r="A262" s="45">
        <v>234</v>
      </c>
      <c r="B262" s="45">
        <v>4</v>
      </c>
      <c r="C262" s="86"/>
      <c r="D262" s="86"/>
      <c r="E262" s="87"/>
      <c r="F262" s="29">
        <v>67024</v>
      </c>
      <c r="G262" s="29">
        <f t="shared" si="33"/>
        <v>49999.903999999995</v>
      </c>
      <c r="H262" s="29">
        <f>F262*30/100</f>
        <v>20107.2</v>
      </c>
      <c r="I262" s="29"/>
      <c r="J262" s="29">
        <f t="shared" si="34"/>
        <v>87131.199999999997</v>
      </c>
      <c r="K262" s="29">
        <f t="shared" si="35"/>
        <v>64999.875199999995</v>
      </c>
      <c r="L262" s="48"/>
      <c r="Q262" s="43"/>
    </row>
    <row r="263" spans="1:85" s="31" customFormat="1" ht="32.1" customHeight="1">
      <c r="A263" s="45">
        <v>235</v>
      </c>
      <c r="B263" s="45">
        <v>5</v>
      </c>
      <c r="C263" s="34" t="s">
        <v>86</v>
      </c>
      <c r="D263" s="34" t="s">
        <v>87</v>
      </c>
      <c r="E263" s="35">
        <v>1</v>
      </c>
      <c r="F263" s="29">
        <v>200151</v>
      </c>
      <c r="G263" s="29">
        <f t="shared" si="33"/>
        <v>148030.22999999998</v>
      </c>
      <c r="H263" s="29"/>
      <c r="I263" s="29"/>
      <c r="J263" s="29">
        <f t="shared" si="34"/>
        <v>200151</v>
      </c>
      <c r="K263" s="29">
        <f t="shared" si="35"/>
        <v>148030.22999999998</v>
      </c>
      <c r="L263" s="48"/>
      <c r="Q263" s="43"/>
    </row>
    <row r="264" spans="1:85" s="31" customFormat="1" ht="32.1" customHeight="1">
      <c r="A264" s="45">
        <v>236</v>
      </c>
      <c r="B264" s="45">
        <v>6</v>
      </c>
      <c r="C264" s="34" t="s">
        <v>90</v>
      </c>
      <c r="D264" s="34" t="s">
        <v>91</v>
      </c>
      <c r="E264" s="35">
        <v>1</v>
      </c>
      <c r="F264" s="29">
        <v>67024</v>
      </c>
      <c r="G264" s="29">
        <f t="shared" si="33"/>
        <v>49999.903999999995</v>
      </c>
      <c r="H264" s="29"/>
      <c r="I264" s="29"/>
      <c r="J264" s="29">
        <f t="shared" si="34"/>
        <v>67024</v>
      </c>
      <c r="K264" s="29">
        <f t="shared" si="35"/>
        <v>49999.903999999995</v>
      </c>
      <c r="L264" s="48"/>
      <c r="Q264" s="43"/>
    </row>
    <row r="265" spans="1:85" s="31" customFormat="1" ht="32.1" customHeight="1">
      <c r="A265" s="45">
        <v>237</v>
      </c>
      <c r="B265" s="45">
        <v>7</v>
      </c>
      <c r="C265" s="34" t="s">
        <v>92</v>
      </c>
      <c r="D265" s="34" t="s">
        <v>93</v>
      </c>
      <c r="E265" s="35">
        <v>1</v>
      </c>
      <c r="F265" s="29">
        <v>105429</v>
      </c>
      <c r="G265" s="29">
        <f t="shared" si="33"/>
        <v>78650.034000000014</v>
      </c>
      <c r="H265" s="29"/>
      <c r="I265" s="29"/>
      <c r="J265" s="29">
        <f t="shared" si="34"/>
        <v>105429</v>
      </c>
      <c r="K265" s="29">
        <f t="shared" si="35"/>
        <v>78650.034000000014</v>
      </c>
      <c r="L265" s="48"/>
      <c r="Q265" s="43"/>
    </row>
    <row r="266" spans="1:85" s="31" customFormat="1" ht="32.1" customHeight="1">
      <c r="A266" s="45">
        <v>238</v>
      </c>
      <c r="B266" s="45">
        <v>8</v>
      </c>
      <c r="C266" s="86" t="s">
        <v>161</v>
      </c>
      <c r="D266" s="86" t="s">
        <v>131</v>
      </c>
      <c r="E266" s="87">
        <v>3</v>
      </c>
      <c r="F266" s="29">
        <v>100536</v>
      </c>
      <c r="G266" s="29">
        <f t="shared" si="33"/>
        <v>74999.856</v>
      </c>
      <c r="H266" s="29"/>
      <c r="I266" s="29"/>
      <c r="J266" s="29">
        <f t="shared" si="34"/>
        <v>100536</v>
      </c>
      <c r="K266" s="29">
        <f t="shared" si="35"/>
        <v>74999.856</v>
      </c>
      <c r="L266" s="48"/>
      <c r="Q266" s="43"/>
    </row>
    <row r="267" spans="1:85" s="31" customFormat="1" ht="32.1" customHeight="1">
      <c r="A267" s="45">
        <v>239</v>
      </c>
      <c r="B267" s="45">
        <v>9</v>
      </c>
      <c r="C267" s="86"/>
      <c r="D267" s="86"/>
      <c r="E267" s="87"/>
      <c r="F267" s="29">
        <v>100536</v>
      </c>
      <c r="G267" s="29">
        <f t="shared" si="33"/>
        <v>74999.856</v>
      </c>
      <c r="H267" s="29"/>
      <c r="I267" s="29"/>
      <c r="J267" s="29">
        <f t="shared" si="34"/>
        <v>100536</v>
      </c>
      <c r="K267" s="29">
        <f t="shared" si="35"/>
        <v>74999.856</v>
      </c>
      <c r="L267" s="48"/>
      <c r="Q267" s="43"/>
    </row>
    <row r="268" spans="1:85" s="31" customFormat="1" ht="32.1" customHeight="1">
      <c r="A268" s="45">
        <v>240</v>
      </c>
      <c r="B268" s="45">
        <v>10</v>
      </c>
      <c r="C268" s="86"/>
      <c r="D268" s="86"/>
      <c r="E268" s="87"/>
      <c r="F268" s="29">
        <v>100536</v>
      </c>
      <c r="G268" s="29">
        <f t="shared" si="33"/>
        <v>74999.856</v>
      </c>
      <c r="H268" s="29"/>
      <c r="I268" s="29"/>
      <c r="J268" s="29">
        <f t="shared" si="34"/>
        <v>100536</v>
      </c>
      <c r="K268" s="29">
        <f t="shared" si="35"/>
        <v>74999.856</v>
      </c>
      <c r="L268" s="48"/>
      <c r="Q268" s="43"/>
    </row>
    <row r="269" spans="1:85" s="31" customFormat="1" ht="32.1" customHeight="1">
      <c r="A269" s="45">
        <v>241</v>
      </c>
      <c r="B269" s="45">
        <v>11</v>
      </c>
      <c r="C269" s="34" t="s">
        <v>100</v>
      </c>
      <c r="D269" s="34" t="s">
        <v>101</v>
      </c>
      <c r="E269" s="35">
        <v>1</v>
      </c>
      <c r="F269" s="29">
        <v>200151</v>
      </c>
      <c r="G269" s="29">
        <f t="shared" si="33"/>
        <v>148030.22999999998</v>
      </c>
      <c r="H269" s="29"/>
      <c r="I269" s="29"/>
      <c r="J269" s="29">
        <f t="shared" si="34"/>
        <v>200151</v>
      </c>
      <c r="K269" s="29">
        <f t="shared" si="35"/>
        <v>148030.22999999998</v>
      </c>
      <c r="L269" s="48"/>
      <c r="Q269" s="43"/>
    </row>
    <row r="270" spans="1:85" s="31" customFormat="1" ht="32.1" customHeight="1">
      <c r="A270" s="45">
        <v>242</v>
      </c>
      <c r="B270" s="45">
        <v>12</v>
      </c>
      <c r="C270" s="34" t="s">
        <v>102</v>
      </c>
      <c r="D270" s="34" t="s">
        <v>103</v>
      </c>
      <c r="E270" s="35">
        <v>1</v>
      </c>
      <c r="F270" s="29">
        <v>85429</v>
      </c>
      <c r="G270" s="29">
        <f t="shared" si="33"/>
        <v>63730.034000000007</v>
      </c>
      <c r="H270" s="29">
        <f>F270*50/100</f>
        <v>42714.5</v>
      </c>
      <c r="I270" s="29"/>
      <c r="J270" s="29">
        <f t="shared" si="34"/>
        <v>128143.5</v>
      </c>
      <c r="K270" s="29">
        <f t="shared" si="35"/>
        <v>95464.755000000005</v>
      </c>
      <c r="L270" s="48"/>
      <c r="Q270" s="43"/>
    </row>
    <row r="271" spans="1:85" s="31" customFormat="1" ht="32.1" customHeight="1">
      <c r="A271" s="45">
        <v>243</v>
      </c>
      <c r="B271" s="45">
        <v>13</v>
      </c>
      <c r="C271" s="86" t="s">
        <v>104</v>
      </c>
      <c r="D271" s="86" t="s">
        <v>105</v>
      </c>
      <c r="E271" s="87">
        <v>2</v>
      </c>
      <c r="F271" s="29">
        <v>93834</v>
      </c>
      <c r="G271" s="29">
        <f t="shared" si="33"/>
        <v>70000.164000000004</v>
      </c>
      <c r="H271" s="29"/>
      <c r="I271" s="29"/>
      <c r="J271" s="29">
        <f t="shared" si="34"/>
        <v>93834</v>
      </c>
      <c r="K271" s="29">
        <f t="shared" si="35"/>
        <v>70000.164000000004</v>
      </c>
      <c r="L271" s="48"/>
      <c r="Q271" s="43"/>
    </row>
    <row r="272" spans="1:85" s="31" customFormat="1" ht="32.1" customHeight="1">
      <c r="A272" s="45">
        <v>244</v>
      </c>
      <c r="B272" s="45">
        <v>14</v>
      </c>
      <c r="C272" s="86"/>
      <c r="D272" s="86"/>
      <c r="E272" s="87"/>
      <c r="F272" s="29">
        <v>93834</v>
      </c>
      <c r="G272" s="29">
        <f t="shared" si="33"/>
        <v>70000.164000000004</v>
      </c>
      <c r="H272" s="29"/>
      <c r="I272" s="29"/>
      <c r="J272" s="29">
        <f t="shared" si="34"/>
        <v>93834</v>
      </c>
      <c r="K272" s="29">
        <f t="shared" si="35"/>
        <v>70000.164000000004</v>
      </c>
      <c r="L272" s="48"/>
      <c r="Q272" s="43"/>
    </row>
    <row r="273" spans="1:17" s="31" customFormat="1" ht="32.1" customHeight="1">
      <c r="A273" s="45">
        <v>245</v>
      </c>
      <c r="B273" s="45">
        <v>15</v>
      </c>
      <c r="C273" s="34" t="s">
        <v>108</v>
      </c>
      <c r="D273" s="34" t="s">
        <v>109</v>
      </c>
      <c r="E273" s="35">
        <v>1</v>
      </c>
      <c r="F273" s="29">
        <v>80764</v>
      </c>
      <c r="G273" s="29">
        <f t="shared" si="33"/>
        <v>60249.944000000003</v>
      </c>
      <c r="H273" s="29"/>
      <c r="I273" s="29"/>
      <c r="J273" s="29">
        <f t="shared" si="34"/>
        <v>80764</v>
      </c>
      <c r="K273" s="29">
        <f t="shared" si="35"/>
        <v>60249.944000000003</v>
      </c>
      <c r="L273" s="48"/>
      <c r="Q273" s="43"/>
    </row>
    <row r="274" spans="1:17" s="31" customFormat="1" ht="32.1" customHeight="1">
      <c r="A274" s="45">
        <v>246</v>
      </c>
      <c r="B274" s="45">
        <v>16</v>
      </c>
      <c r="C274" s="86" t="s">
        <v>112</v>
      </c>
      <c r="D274" s="86" t="s">
        <v>127</v>
      </c>
      <c r="E274" s="87">
        <v>2</v>
      </c>
      <c r="F274" s="29">
        <v>90000</v>
      </c>
      <c r="G274" s="29">
        <f t="shared" si="33"/>
        <v>67140</v>
      </c>
      <c r="H274" s="29">
        <f>F274*50/100</f>
        <v>45000</v>
      </c>
      <c r="I274" s="29"/>
      <c r="J274" s="29">
        <f t="shared" si="34"/>
        <v>135000</v>
      </c>
      <c r="K274" s="29">
        <f t="shared" si="35"/>
        <v>100470</v>
      </c>
      <c r="L274" s="48"/>
      <c r="Q274" s="43"/>
    </row>
    <row r="275" spans="1:17" s="31" customFormat="1" ht="32.1" customHeight="1">
      <c r="A275" s="45">
        <v>247</v>
      </c>
      <c r="B275" s="45">
        <v>17</v>
      </c>
      <c r="C275" s="86"/>
      <c r="D275" s="86"/>
      <c r="E275" s="87"/>
      <c r="F275" s="29">
        <v>90000</v>
      </c>
      <c r="G275" s="29">
        <f t="shared" si="33"/>
        <v>67140</v>
      </c>
      <c r="H275" s="29">
        <f>F275*50/100</f>
        <v>45000</v>
      </c>
      <c r="I275" s="29"/>
      <c r="J275" s="29">
        <f t="shared" si="34"/>
        <v>135000</v>
      </c>
      <c r="K275" s="29">
        <f t="shared" si="35"/>
        <v>100470</v>
      </c>
      <c r="L275" s="48"/>
      <c r="Q275" s="43"/>
    </row>
    <row r="276" spans="1:17" s="31" customFormat="1" ht="32.1" customHeight="1">
      <c r="A276" s="45">
        <v>248</v>
      </c>
      <c r="B276" s="45">
        <v>18</v>
      </c>
      <c r="C276" s="34" t="s">
        <v>114</v>
      </c>
      <c r="D276" s="34" t="s">
        <v>115</v>
      </c>
      <c r="E276" s="35">
        <v>1</v>
      </c>
      <c r="F276" s="60">
        <v>67024</v>
      </c>
      <c r="G276" s="29">
        <f t="shared" si="33"/>
        <v>49999.903999999995</v>
      </c>
      <c r="H276" s="29">
        <f>F276*50/100</f>
        <v>33512</v>
      </c>
      <c r="I276" s="29"/>
      <c r="J276" s="29">
        <f t="shared" si="34"/>
        <v>100536</v>
      </c>
      <c r="K276" s="29">
        <f t="shared" si="35"/>
        <v>74999.856</v>
      </c>
      <c r="L276" s="48"/>
      <c r="Q276" s="43"/>
    </row>
    <row r="277" spans="1:17" s="31" customFormat="1" ht="32.1" customHeight="1">
      <c r="A277" s="45">
        <v>249</v>
      </c>
      <c r="B277" s="45">
        <v>19</v>
      </c>
      <c r="C277" s="34" t="s">
        <v>39</v>
      </c>
      <c r="D277" s="34" t="s">
        <v>40</v>
      </c>
      <c r="E277" s="35">
        <v>1</v>
      </c>
      <c r="F277" s="60">
        <v>67024</v>
      </c>
      <c r="G277" s="29">
        <f t="shared" si="33"/>
        <v>49999.903999999995</v>
      </c>
      <c r="H277" s="29"/>
      <c r="I277" s="29"/>
      <c r="J277" s="29">
        <f t="shared" si="34"/>
        <v>67024</v>
      </c>
      <c r="K277" s="29">
        <f t="shared" si="35"/>
        <v>49999.903999999995</v>
      </c>
      <c r="L277" s="48"/>
      <c r="Q277" s="43"/>
    </row>
    <row r="278" spans="1:17" s="31" customFormat="1" ht="32.1" customHeight="1">
      <c r="A278" s="45">
        <v>250</v>
      </c>
      <c r="B278" s="45">
        <v>20</v>
      </c>
      <c r="C278" s="34" t="s">
        <v>41</v>
      </c>
      <c r="D278" s="34" t="s">
        <v>42</v>
      </c>
      <c r="E278" s="35">
        <v>1</v>
      </c>
      <c r="F278" s="60">
        <v>67024</v>
      </c>
      <c r="G278" s="29">
        <f t="shared" si="33"/>
        <v>49999.903999999995</v>
      </c>
      <c r="H278" s="29"/>
      <c r="I278" s="29"/>
      <c r="J278" s="29">
        <f t="shared" si="34"/>
        <v>67024</v>
      </c>
      <c r="K278" s="29">
        <f t="shared" si="35"/>
        <v>49999.903999999995</v>
      </c>
      <c r="L278" s="48"/>
      <c r="Q278" s="43"/>
    </row>
    <row r="279" spans="1:17" s="31" customFormat="1" ht="32.1" customHeight="1">
      <c r="A279" s="45">
        <v>251</v>
      </c>
      <c r="B279" s="45">
        <v>21</v>
      </c>
      <c r="C279" s="34" t="s">
        <v>162</v>
      </c>
      <c r="D279" s="34" t="s">
        <v>157</v>
      </c>
      <c r="E279" s="35">
        <v>1</v>
      </c>
      <c r="F279" s="29">
        <v>145356</v>
      </c>
      <c r="G279" s="29">
        <f t="shared" si="33"/>
        <v>108029.88</v>
      </c>
      <c r="H279" s="29"/>
      <c r="I279" s="29"/>
      <c r="J279" s="29">
        <f t="shared" si="34"/>
        <v>145356</v>
      </c>
      <c r="K279" s="29">
        <f t="shared" si="35"/>
        <v>108029.88</v>
      </c>
      <c r="L279" s="48"/>
      <c r="Q279" s="43"/>
    </row>
    <row r="280" spans="1:17" s="61" customFormat="1" ht="32.1" customHeight="1">
      <c r="A280" s="45">
        <v>252</v>
      </c>
      <c r="B280" s="45">
        <v>22</v>
      </c>
      <c r="C280" s="86" t="s">
        <v>158</v>
      </c>
      <c r="D280" s="86" t="s">
        <v>159</v>
      </c>
      <c r="E280" s="95">
        <v>8</v>
      </c>
      <c r="F280" s="60">
        <v>67024</v>
      </c>
      <c r="G280" s="29">
        <f t="shared" si="33"/>
        <v>49999.903999999995</v>
      </c>
      <c r="H280" s="29"/>
      <c r="I280" s="29">
        <f>F280*0.3</f>
        <v>20107.2</v>
      </c>
      <c r="J280" s="29">
        <f t="shared" si="34"/>
        <v>87131.199999999997</v>
      </c>
      <c r="K280" s="29">
        <f t="shared" si="35"/>
        <v>64999.875199999995</v>
      </c>
      <c r="L280" s="48"/>
      <c r="Q280" s="62"/>
    </row>
    <row r="281" spans="1:17" s="61" customFormat="1" ht="32.1" customHeight="1">
      <c r="A281" s="45">
        <v>253</v>
      </c>
      <c r="B281" s="45">
        <v>23</v>
      </c>
      <c r="C281" s="86"/>
      <c r="D281" s="86"/>
      <c r="E281" s="95"/>
      <c r="F281" s="60">
        <v>67024</v>
      </c>
      <c r="G281" s="29">
        <f t="shared" si="33"/>
        <v>49999.903999999995</v>
      </c>
      <c r="H281" s="29"/>
      <c r="I281" s="29">
        <f t="shared" ref="I281:I287" si="36">F281*0.3</f>
        <v>20107.2</v>
      </c>
      <c r="J281" s="29">
        <f t="shared" si="34"/>
        <v>87131.199999999997</v>
      </c>
      <c r="K281" s="29">
        <f t="shared" si="35"/>
        <v>64999.875199999995</v>
      </c>
      <c r="L281" s="48"/>
      <c r="Q281" s="62"/>
    </row>
    <row r="282" spans="1:17" s="61" customFormat="1" ht="32.1" customHeight="1">
      <c r="A282" s="45">
        <v>254</v>
      </c>
      <c r="B282" s="45">
        <v>24</v>
      </c>
      <c r="C282" s="86"/>
      <c r="D282" s="86"/>
      <c r="E282" s="95"/>
      <c r="F282" s="60">
        <v>67024</v>
      </c>
      <c r="G282" s="29">
        <f t="shared" si="33"/>
        <v>49999.903999999995</v>
      </c>
      <c r="H282" s="29"/>
      <c r="I282" s="29">
        <f t="shared" si="36"/>
        <v>20107.2</v>
      </c>
      <c r="J282" s="29">
        <f t="shared" si="34"/>
        <v>87131.199999999997</v>
      </c>
      <c r="K282" s="29">
        <f t="shared" si="35"/>
        <v>64999.875199999995</v>
      </c>
      <c r="L282" s="48"/>
      <c r="Q282" s="62"/>
    </row>
    <row r="283" spans="1:17" s="61" customFormat="1" ht="32.1" customHeight="1">
      <c r="A283" s="45">
        <v>255</v>
      </c>
      <c r="B283" s="45">
        <v>25</v>
      </c>
      <c r="C283" s="86"/>
      <c r="D283" s="86"/>
      <c r="E283" s="95"/>
      <c r="F283" s="60">
        <v>67024</v>
      </c>
      <c r="G283" s="29">
        <f t="shared" si="33"/>
        <v>49999.903999999995</v>
      </c>
      <c r="H283" s="29"/>
      <c r="I283" s="29">
        <f t="shared" si="36"/>
        <v>20107.2</v>
      </c>
      <c r="J283" s="29">
        <f t="shared" si="34"/>
        <v>87131.199999999997</v>
      </c>
      <c r="K283" s="29">
        <f t="shared" si="35"/>
        <v>64999.875199999995</v>
      </c>
      <c r="L283" s="48"/>
      <c r="Q283" s="62"/>
    </row>
    <row r="284" spans="1:17" s="61" customFormat="1" ht="32.1" customHeight="1">
      <c r="A284" s="45">
        <v>256</v>
      </c>
      <c r="B284" s="45">
        <v>26</v>
      </c>
      <c r="C284" s="86"/>
      <c r="D284" s="86"/>
      <c r="E284" s="95"/>
      <c r="F284" s="60">
        <v>67024</v>
      </c>
      <c r="G284" s="29">
        <f t="shared" si="33"/>
        <v>49999.903999999995</v>
      </c>
      <c r="H284" s="29"/>
      <c r="I284" s="29">
        <f t="shared" si="36"/>
        <v>20107.2</v>
      </c>
      <c r="J284" s="29">
        <f t="shared" si="34"/>
        <v>87131.199999999997</v>
      </c>
      <c r="K284" s="29">
        <f t="shared" si="35"/>
        <v>64999.875199999995</v>
      </c>
      <c r="L284" s="48"/>
      <c r="Q284" s="62"/>
    </row>
    <row r="285" spans="1:17" s="61" customFormat="1" ht="32.1" customHeight="1">
      <c r="A285" s="45">
        <v>257</v>
      </c>
      <c r="B285" s="45">
        <v>27</v>
      </c>
      <c r="C285" s="86"/>
      <c r="D285" s="86"/>
      <c r="E285" s="95"/>
      <c r="F285" s="60">
        <v>67024</v>
      </c>
      <c r="G285" s="29">
        <f t="shared" si="33"/>
        <v>49999.903999999995</v>
      </c>
      <c r="H285" s="29"/>
      <c r="I285" s="29">
        <f t="shared" si="36"/>
        <v>20107.2</v>
      </c>
      <c r="J285" s="29">
        <f t="shared" si="34"/>
        <v>87131.199999999997</v>
      </c>
      <c r="K285" s="29">
        <f t="shared" si="35"/>
        <v>64999.875199999995</v>
      </c>
      <c r="L285" s="48"/>
      <c r="Q285" s="62"/>
    </row>
    <row r="286" spans="1:17" s="61" customFormat="1" ht="32.1" customHeight="1">
      <c r="A286" s="45">
        <v>258</v>
      </c>
      <c r="B286" s="45">
        <v>28</v>
      </c>
      <c r="C286" s="86"/>
      <c r="D286" s="86"/>
      <c r="E286" s="95"/>
      <c r="F286" s="60">
        <v>67024</v>
      </c>
      <c r="G286" s="29">
        <f t="shared" si="33"/>
        <v>49999.903999999995</v>
      </c>
      <c r="H286" s="29"/>
      <c r="I286" s="29">
        <f t="shared" si="36"/>
        <v>20107.2</v>
      </c>
      <c r="J286" s="29">
        <f t="shared" si="34"/>
        <v>87131.199999999997</v>
      </c>
      <c r="K286" s="29">
        <f t="shared" si="35"/>
        <v>64999.875199999995</v>
      </c>
      <c r="L286" s="48"/>
      <c r="Q286" s="62"/>
    </row>
    <row r="287" spans="1:17" s="61" customFormat="1" ht="32.1" customHeight="1">
      <c r="A287" s="45">
        <v>259</v>
      </c>
      <c r="B287" s="45">
        <v>29</v>
      </c>
      <c r="C287" s="86"/>
      <c r="D287" s="86"/>
      <c r="E287" s="95"/>
      <c r="F287" s="60">
        <v>67024</v>
      </c>
      <c r="G287" s="29">
        <f t="shared" si="33"/>
        <v>49999.903999999995</v>
      </c>
      <c r="H287" s="29"/>
      <c r="I287" s="29">
        <f t="shared" si="36"/>
        <v>20107.2</v>
      </c>
      <c r="J287" s="29">
        <f t="shared" si="34"/>
        <v>87131.199999999997</v>
      </c>
      <c r="K287" s="29">
        <f t="shared" si="35"/>
        <v>64999.875199999995</v>
      </c>
      <c r="L287" s="48"/>
      <c r="Q287" s="62"/>
    </row>
    <row r="288" spans="1:17" s="31" customFormat="1" ht="32.1" customHeight="1">
      <c r="A288" s="45">
        <v>260</v>
      </c>
      <c r="B288" s="45">
        <v>30</v>
      </c>
      <c r="C288" s="86" t="s">
        <v>163</v>
      </c>
      <c r="D288" s="86" t="s">
        <v>164</v>
      </c>
      <c r="E288" s="87">
        <v>4</v>
      </c>
      <c r="F288" s="29">
        <v>67024</v>
      </c>
      <c r="G288" s="29">
        <f t="shared" si="33"/>
        <v>49999.903999999995</v>
      </c>
      <c r="H288" s="29"/>
      <c r="I288" s="29"/>
      <c r="J288" s="29">
        <f t="shared" si="34"/>
        <v>67024</v>
      </c>
      <c r="K288" s="29">
        <f t="shared" si="35"/>
        <v>49999.903999999995</v>
      </c>
      <c r="L288" s="48"/>
      <c r="Q288" s="43"/>
    </row>
    <row r="289" spans="1:85" s="31" customFormat="1" ht="32.1" customHeight="1">
      <c r="A289" s="45">
        <v>261</v>
      </c>
      <c r="B289" s="45">
        <v>31</v>
      </c>
      <c r="C289" s="86"/>
      <c r="D289" s="86"/>
      <c r="E289" s="87"/>
      <c r="F289" s="29">
        <v>67024</v>
      </c>
      <c r="G289" s="29">
        <f t="shared" si="33"/>
        <v>49999.903999999995</v>
      </c>
      <c r="H289" s="29"/>
      <c r="I289" s="29"/>
      <c r="J289" s="29">
        <f t="shared" si="34"/>
        <v>67024</v>
      </c>
      <c r="K289" s="29">
        <f t="shared" si="35"/>
        <v>49999.903999999995</v>
      </c>
      <c r="L289" s="48"/>
      <c r="Q289" s="43"/>
    </row>
    <row r="290" spans="1:85" s="31" customFormat="1" ht="32.1" customHeight="1">
      <c r="A290" s="45">
        <v>262</v>
      </c>
      <c r="B290" s="45">
        <v>32</v>
      </c>
      <c r="C290" s="86"/>
      <c r="D290" s="86"/>
      <c r="E290" s="87"/>
      <c r="F290" s="29">
        <v>67024</v>
      </c>
      <c r="G290" s="29">
        <f t="shared" si="33"/>
        <v>49999.903999999995</v>
      </c>
      <c r="H290" s="29"/>
      <c r="I290" s="29"/>
      <c r="J290" s="29">
        <f t="shared" si="34"/>
        <v>67024</v>
      </c>
      <c r="K290" s="29">
        <f t="shared" si="35"/>
        <v>49999.903999999995</v>
      </c>
      <c r="L290" s="48"/>
      <c r="Q290" s="43"/>
    </row>
    <row r="291" spans="1:85" s="31" customFormat="1" ht="32.1" customHeight="1">
      <c r="A291" s="45">
        <v>263</v>
      </c>
      <c r="B291" s="45">
        <v>33</v>
      </c>
      <c r="C291" s="86"/>
      <c r="D291" s="86"/>
      <c r="E291" s="87"/>
      <c r="F291" s="29">
        <v>67024</v>
      </c>
      <c r="G291" s="29">
        <f t="shared" si="33"/>
        <v>49999.903999999995</v>
      </c>
      <c r="H291" s="29"/>
      <c r="I291" s="29"/>
      <c r="J291" s="29">
        <f t="shared" si="34"/>
        <v>67024</v>
      </c>
      <c r="K291" s="29">
        <f t="shared" si="35"/>
        <v>49999.903999999995</v>
      </c>
      <c r="L291" s="48"/>
      <c r="Q291" s="43"/>
    </row>
    <row r="292" spans="1:85" s="49" customFormat="1" ht="32.1" customHeight="1">
      <c r="A292" s="94" t="s">
        <v>81</v>
      </c>
      <c r="B292" s="94"/>
      <c r="C292" s="94"/>
      <c r="D292" s="47"/>
      <c r="E292" s="54">
        <f>SUM(E259:E291)</f>
        <v>33</v>
      </c>
      <c r="F292" s="55">
        <f t="shared" ref="F292:K292" si="37">SUM(F259:F291)</f>
        <v>2977135</v>
      </c>
      <c r="G292" s="55">
        <f t="shared" si="37"/>
        <v>2216418.2140000015</v>
      </c>
      <c r="H292" s="55">
        <f t="shared" si="37"/>
        <v>226548.1</v>
      </c>
      <c r="I292" s="55">
        <f t="shared" si="37"/>
        <v>160857.60000000001</v>
      </c>
      <c r="J292" s="55">
        <f t="shared" si="37"/>
        <v>3364540.7000000016</v>
      </c>
      <c r="K292" s="55">
        <f t="shared" si="37"/>
        <v>2504812.5702000009</v>
      </c>
      <c r="L292" s="48"/>
      <c r="M292" s="31"/>
      <c r="N292" s="31"/>
      <c r="O292" s="31"/>
      <c r="P292" s="31"/>
      <c r="Q292" s="43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</row>
    <row r="293" spans="1:85" s="56" customFormat="1" ht="32.1" customHeight="1">
      <c r="A293" s="93" t="s">
        <v>165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48"/>
      <c r="M293" s="40"/>
      <c r="N293" s="40"/>
      <c r="O293" s="40"/>
      <c r="P293" s="40"/>
      <c r="Q293" s="41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</row>
    <row r="294" spans="1:85" s="31" customFormat="1" ht="32.1" customHeight="1">
      <c r="A294" s="45">
        <v>264</v>
      </c>
      <c r="B294" s="45">
        <v>1</v>
      </c>
      <c r="C294" s="34" t="s">
        <v>118</v>
      </c>
      <c r="D294" s="34" t="s">
        <v>142</v>
      </c>
      <c r="E294" s="35">
        <v>1</v>
      </c>
      <c r="F294" s="29">
        <v>294274</v>
      </c>
      <c r="G294" s="29">
        <f t="shared" ref="G294:G341" si="38">+IF(F294&gt;120000,F294-F294*0.01-29280-(F294-120000)*0.26,F294-F294*0.01-F294*0.244)</f>
        <v>216740.02000000002</v>
      </c>
      <c r="H294" s="29"/>
      <c r="I294" s="29"/>
      <c r="J294" s="29">
        <f t="shared" ref="J294:J341" si="39">F294+H294+I294</f>
        <v>294274</v>
      </c>
      <c r="K294" s="29">
        <f t="shared" ref="K294:K341" si="40">+IF(J294&gt;120000,J294-J294*0.01-29280-(J294-120000)*0.26,J294-J294*0.01-J294*0.244)</f>
        <v>216740.02000000002</v>
      </c>
      <c r="L294" s="48"/>
      <c r="Q294" s="43"/>
    </row>
    <row r="295" spans="1:85" s="31" customFormat="1" ht="32.1" customHeight="1">
      <c r="A295" s="45">
        <v>265</v>
      </c>
      <c r="B295" s="45">
        <v>2</v>
      </c>
      <c r="C295" s="34" t="s">
        <v>84</v>
      </c>
      <c r="D295" s="34" t="s">
        <v>85</v>
      </c>
      <c r="E295" s="35">
        <v>1</v>
      </c>
      <c r="F295" s="29">
        <v>67024</v>
      </c>
      <c r="G295" s="29">
        <f t="shared" si="38"/>
        <v>49999.903999999995</v>
      </c>
      <c r="H295" s="29">
        <f>F295*30/100</f>
        <v>20107.2</v>
      </c>
      <c r="I295" s="29"/>
      <c r="J295" s="29">
        <f t="shared" si="39"/>
        <v>87131.199999999997</v>
      </c>
      <c r="K295" s="29">
        <f t="shared" si="40"/>
        <v>64999.875199999995</v>
      </c>
      <c r="L295" s="48"/>
      <c r="Q295" s="43"/>
    </row>
    <row r="296" spans="1:85" s="31" customFormat="1" ht="32.1" customHeight="1">
      <c r="A296" s="45">
        <v>266</v>
      </c>
      <c r="B296" s="45">
        <v>3</v>
      </c>
      <c r="C296" s="34" t="s">
        <v>86</v>
      </c>
      <c r="D296" s="34" t="s">
        <v>87</v>
      </c>
      <c r="E296" s="35">
        <v>1</v>
      </c>
      <c r="F296" s="29">
        <v>150698</v>
      </c>
      <c r="G296" s="29">
        <f t="shared" si="38"/>
        <v>111929.54</v>
      </c>
      <c r="H296" s="29"/>
      <c r="I296" s="29"/>
      <c r="J296" s="29">
        <f t="shared" si="39"/>
        <v>150698</v>
      </c>
      <c r="K296" s="29">
        <f t="shared" si="40"/>
        <v>111929.54</v>
      </c>
      <c r="L296" s="48"/>
      <c r="Q296" s="43"/>
    </row>
    <row r="297" spans="1:85" s="31" customFormat="1" ht="32.1" customHeight="1">
      <c r="A297" s="45">
        <v>267</v>
      </c>
      <c r="B297" s="45">
        <v>4</v>
      </c>
      <c r="C297" s="46" t="s">
        <v>166</v>
      </c>
      <c r="D297" s="46" t="s">
        <v>89</v>
      </c>
      <c r="E297" s="35">
        <v>1</v>
      </c>
      <c r="F297" s="29">
        <v>100161</v>
      </c>
      <c r="G297" s="29">
        <f t="shared" si="38"/>
        <v>74720.106</v>
      </c>
      <c r="H297" s="29"/>
      <c r="I297" s="29"/>
      <c r="J297" s="29">
        <f t="shared" si="39"/>
        <v>100161</v>
      </c>
      <c r="K297" s="29">
        <f t="shared" si="40"/>
        <v>74720.106</v>
      </c>
      <c r="L297" s="48"/>
      <c r="Q297" s="43"/>
    </row>
    <row r="298" spans="1:85" s="31" customFormat="1" ht="32.1" customHeight="1">
      <c r="A298" s="45">
        <v>268</v>
      </c>
      <c r="B298" s="45">
        <v>5</v>
      </c>
      <c r="C298" s="34" t="s">
        <v>90</v>
      </c>
      <c r="D298" s="34" t="s">
        <v>91</v>
      </c>
      <c r="E298" s="35">
        <v>1</v>
      </c>
      <c r="F298" s="29">
        <v>67024</v>
      </c>
      <c r="G298" s="29">
        <f t="shared" si="38"/>
        <v>49999.903999999995</v>
      </c>
      <c r="H298" s="29"/>
      <c r="I298" s="29"/>
      <c r="J298" s="29">
        <f t="shared" si="39"/>
        <v>67024</v>
      </c>
      <c r="K298" s="29">
        <f t="shared" si="40"/>
        <v>49999.903999999995</v>
      </c>
      <c r="L298" s="48"/>
      <c r="Q298" s="43"/>
    </row>
    <row r="299" spans="1:85" s="31" customFormat="1" ht="32.1" customHeight="1">
      <c r="A299" s="45">
        <v>269</v>
      </c>
      <c r="B299" s="45">
        <v>6</v>
      </c>
      <c r="C299" s="34" t="s">
        <v>92</v>
      </c>
      <c r="D299" s="34" t="s">
        <v>93</v>
      </c>
      <c r="E299" s="35">
        <v>1</v>
      </c>
      <c r="F299" s="29">
        <v>100027</v>
      </c>
      <c r="G299" s="29">
        <f t="shared" si="38"/>
        <v>74620.141999999993</v>
      </c>
      <c r="H299" s="29"/>
      <c r="I299" s="29"/>
      <c r="J299" s="29">
        <f t="shared" si="39"/>
        <v>100027</v>
      </c>
      <c r="K299" s="29">
        <f t="shared" si="40"/>
        <v>74620.141999999993</v>
      </c>
      <c r="L299" s="48"/>
      <c r="Q299" s="43"/>
    </row>
    <row r="300" spans="1:85" s="31" customFormat="1" ht="32.1" customHeight="1">
      <c r="A300" s="45">
        <v>270</v>
      </c>
      <c r="B300" s="45">
        <v>7</v>
      </c>
      <c r="C300" s="34" t="s">
        <v>94</v>
      </c>
      <c r="D300" s="34" t="s">
        <v>95</v>
      </c>
      <c r="E300" s="35">
        <v>1</v>
      </c>
      <c r="F300" s="29">
        <v>90060</v>
      </c>
      <c r="G300" s="29">
        <f t="shared" si="38"/>
        <v>67184.759999999995</v>
      </c>
      <c r="H300" s="29"/>
      <c r="I300" s="29"/>
      <c r="J300" s="29">
        <f t="shared" si="39"/>
        <v>90060</v>
      </c>
      <c r="K300" s="29">
        <f t="shared" si="40"/>
        <v>67184.759999999995</v>
      </c>
      <c r="L300" s="48"/>
      <c r="Q300" s="43"/>
    </row>
    <row r="301" spans="1:85" s="31" customFormat="1" ht="32.1" customHeight="1">
      <c r="A301" s="45">
        <v>271</v>
      </c>
      <c r="B301" s="45">
        <v>8</v>
      </c>
      <c r="C301" s="86" t="s">
        <v>167</v>
      </c>
      <c r="D301" s="86" t="s">
        <v>97</v>
      </c>
      <c r="E301" s="87">
        <v>10</v>
      </c>
      <c r="F301" s="29">
        <v>100536</v>
      </c>
      <c r="G301" s="29">
        <f t="shared" si="38"/>
        <v>74999.856</v>
      </c>
      <c r="H301" s="29"/>
      <c r="I301" s="29"/>
      <c r="J301" s="29">
        <f t="shared" si="39"/>
        <v>100536</v>
      </c>
      <c r="K301" s="29">
        <f t="shared" si="40"/>
        <v>74999.856</v>
      </c>
      <c r="L301" s="48"/>
      <c r="Q301" s="43"/>
    </row>
    <row r="302" spans="1:85" s="31" customFormat="1" ht="32.1" customHeight="1">
      <c r="A302" s="45">
        <v>272</v>
      </c>
      <c r="B302" s="45">
        <v>9</v>
      </c>
      <c r="C302" s="86"/>
      <c r="D302" s="86"/>
      <c r="E302" s="87"/>
      <c r="F302" s="29">
        <v>100536</v>
      </c>
      <c r="G302" s="29">
        <f t="shared" si="38"/>
        <v>74999.856</v>
      </c>
      <c r="H302" s="29"/>
      <c r="I302" s="29"/>
      <c r="J302" s="29">
        <f t="shared" si="39"/>
        <v>100536</v>
      </c>
      <c r="K302" s="29">
        <f t="shared" si="40"/>
        <v>74999.856</v>
      </c>
      <c r="L302" s="48"/>
      <c r="Q302" s="43"/>
    </row>
    <row r="303" spans="1:85" s="31" customFormat="1" ht="32.1" customHeight="1">
      <c r="A303" s="45">
        <v>273</v>
      </c>
      <c r="B303" s="45">
        <v>10</v>
      </c>
      <c r="C303" s="86"/>
      <c r="D303" s="86"/>
      <c r="E303" s="87"/>
      <c r="F303" s="29">
        <v>100536</v>
      </c>
      <c r="G303" s="29">
        <f t="shared" si="38"/>
        <v>74999.856</v>
      </c>
      <c r="H303" s="29"/>
      <c r="I303" s="29"/>
      <c r="J303" s="29">
        <f t="shared" si="39"/>
        <v>100536</v>
      </c>
      <c r="K303" s="29">
        <f t="shared" si="40"/>
        <v>74999.856</v>
      </c>
      <c r="L303" s="48"/>
      <c r="Q303" s="43"/>
    </row>
    <row r="304" spans="1:85" s="31" customFormat="1" ht="32.1" customHeight="1">
      <c r="A304" s="45">
        <v>274</v>
      </c>
      <c r="B304" s="45">
        <v>11</v>
      </c>
      <c r="C304" s="86"/>
      <c r="D304" s="86"/>
      <c r="E304" s="87"/>
      <c r="F304" s="29">
        <v>100536</v>
      </c>
      <c r="G304" s="29">
        <f t="shared" si="38"/>
        <v>74999.856</v>
      </c>
      <c r="H304" s="29"/>
      <c r="I304" s="29"/>
      <c r="J304" s="29">
        <f t="shared" si="39"/>
        <v>100536</v>
      </c>
      <c r="K304" s="29">
        <f t="shared" si="40"/>
        <v>74999.856</v>
      </c>
      <c r="L304" s="48"/>
      <c r="Q304" s="43"/>
    </row>
    <row r="305" spans="1:17" s="31" customFormat="1" ht="32.1" customHeight="1">
      <c r="A305" s="45">
        <v>275</v>
      </c>
      <c r="B305" s="45">
        <v>12</v>
      </c>
      <c r="C305" s="86"/>
      <c r="D305" s="86"/>
      <c r="E305" s="87"/>
      <c r="F305" s="29">
        <v>100536</v>
      </c>
      <c r="G305" s="29">
        <f t="shared" si="38"/>
        <v>74999.856</v>
      </c>
      <c r="H305" s="29"/>
      <c r="I305" s="29"/>
      <c r="J305" s="29">
        <f t="shared" si="39"/>
        <v>100536</v>
      </c>
      <c r="K305" s="29">
        <f t="shared" si="40"/>
        <v>74999.856</v>
      </c>
      <c r="L305" s="48"/>
      <c r="Q305" s="43"/>
    </row>
    <row r="306" spans="1:17" s="31" customFormat="1" ht="32.1" customHeight="1">
      <c r="A306" s="45">
        <v>276</v>
      </c>
      <c r="B306" s="45">
        <v>13</v>
      </c>
      <c r="C306" s="86"/>
      <c r="D306" s="86"/>
      <c r="E306" s="87"/>
      <c r="F306" s="29">
        <v>100536</v>
      </c>
      <c r="G306" s="29">
        <f t="shared" si="38"/>
        <v>74999.856</v>
      </c>
      <c r="H306" s="29"/>
      <c r="I306" s="29"/>
      <c r="J306" s="29">
        <f t="shared" si="39"/>
        <v>100536</v>
      </c>
      <c r="K306" s="29">
        <f t="shared" si="40"/>
        <v>74999.856</v>
      </c>
      <c r="L306" s="48"/>
      <c r="Q306" s="43"/>
    </row>
    <row r="307" spans="1:17" s="31" customFormat="1" ht="32.1" customHeight="1">
      <c r="A307" s="45">
        <v>277</v>
      </c>
      <c r="B307" s="45">
        <v>14</v>
      </c>
      <c r="C307" s="86"/>
      <c r="D307" s="86"/>
      <c r="E307" s="87"/>
      <c r="F307" s="29">
        <v>100536</v>
      </c>
      <c r="G307" s="29">
        <f t="shared" si="38"/>
        <v>74999.856</v>
      </c>
      <c r="H307" s="29"/>
      <c r="I307" s="29"/>
      <c r="J307" s="29">
        <f t="shared" si="39"/>
        <v>100536</v>
      </c>
      <c r="K307" s="29">
        <f t="shared" si="40"/>
        <v>74999.856</v>
      </c>
      <c r="L307" s="48"/>
      <c r="Q307" s="43"/>
    </row>
    <row r="308" spans="1:17" s="31" customFormat="1" ht="32.1" customHeight="1">
      <c r="A308" s="45">
        <v>278</v>
      </c>
      <c r="B308" s="45">
        <v>15</v>
      </c>
      <c r="C308" s="86"/>
      <c r="D308" s="86"/>
      <c r="E308" s="87"/>
      <c r="F308" s="29">
        <v>100536</v>
      </c>
      <c r="G308" s="29">
        <f t="shared" si="38"/>
        <v>74999.856</v>
      </c>
      <c r="H308" s="29"/>
      <c r="I308" s="29"/>
      <c r="J308" s="29">
        <f t="shared" si="39"/>
        <v>100536</v>
      </c>
      <c r="K308" s="29">
        <f t="shared" si="40"/>
        <v>74999.856</v>
      </c>
      <c r="L308" s="48"/>
      <c r="Q308" s="43"/>
    </row>
    <row r="309" spans="1:17" s="31" customFormat="1" ht="32.1" customHeight="1">
      <c r="A309" s="45">
        <v>279</v>
      </c>
      <c r="B309" s="45">
        <v>16</v>
      </c>
      <c r="C309" s="86"/>
      <c r="D309" s="86"/>
      <c r="E309" s="87"/>
      <c r="F309" s="29">
        <v>100536</v>
      </c>
      <c r="G309" s="29">
        <f t="shared" si="38"/>
        <v>74999.856</v>
      </c>
      <c r="H309" s="29"/>
      <c r="I309" s="29"/>
      <c r="J309" s="29">
        <f t="shared" si="39"/>
        <v>100536</v>
      </c>
      <c r="K309" s="29">
        <f t="shared" si="40"/>
        <v>74999.856</v>
      </c>
      <c r="L309" s="48"/>
      <c r="Q309" s="43"/>
    </row>
    <row r="310" spans="1:17" s="31" customFormat="1" ht="32.1" customHeight="1">
      <c r="A310" s="45">
        <v>280</v>
      </c>
      <c r="B310" s="45">
        <v>17</v>
      </c>
      <c r="C310" s="86"/>
      <c r="D310" s="86"/>
      <c r="E310" s="87"/>
      <c r="F310" s="29">
        <v>100536</v>
      </c>
      <c r="G310" s="29">
        <f t="shared" si="38"/>
        <v>74999.856</v>
      </c>
      <c r="H310" s="29"/>
      <c r="I310" s="29"/>
      <c r="J310" s="29">
        <f t="shared" si="39"/>
        <v>100536</v>
      </c>
      <c r="K310" s="29">
        <f t="shared" si="40"/>
        <v>74999.856</v>
      </c>
      <c r="L310" s="48"/>
      <c r="Q310" s="43"/>
    </row>
    <row r="311" spans="1:17" s="31" customFormat="1" ht="32.1" customHeight="1">
      <c r="A311" s="45">
        <v>281</v>
      </c>
      <c r="B311" s="45">
        <v>18</v>
      </c>
      <c r="C311" s="34" t="s">
        <v>98</v>
      </c>
      <c r="D311" s="34" t="s">
        <v>99</v>
      </c>
      <c r="E311" s="35">
        <v>1</v>
      </c>
      <c r="F311" s="29">
        <v>75027</v>
      </c>
      <c r="G311" s="29">
        <f t="shared" si="38"/>
        <v>55970.141999999993</v>
      </c>
      <c r="H311" s="29"/>
      <c r="I311" s="29"/>
      <c r="J311" s="29">
        <f t="shared" si="39"/>
        <v>75027</v>
      </c>
      <c r="K311" s="29">
        <f t="shared" si="40"/>
        <v>55970.141999999993</v>
      </c>
      <c r="L311" s="48"/>
      <c r="Q311" s="43"/>
    </row>
    <row r="312" spans="1:17" s="31" customFormat="1" ht="32.1" customHeight="1">
      <c r="A312" s="45">
        <v>282</v>
      </c>
      <c r="B312" s="45">
        <v>19</v>
      </c>
      <c r="C312" s="34" t="s">
        <v>100</v>
      </c>
      <c r="D312" s="34" t="s">
        <v>101</v>
      </c>
      <c r="E312" s="35">
        <v>1</v>
      </c>
      <c r="F312" s="29">
        <v>190137</v>
      </c>
      <c r="G312" s="29">
        <f t="shared" si="38"/>
        <v>140720.01</v>
      </c>
      <c r="H312" s="29"/>
      <c r="I312" s="29"/>
      <c r="J312" s="29">
        <f t="shared" si="39"/>
        <v>190137</v>
      </c>
      <c r="K312" s="29">
        <f t="shared" si="40"/>
        <v>140720.01</v>
      </c>
      <c r="L312" s="48"/>
      <c r="Q312" s="43"/>
    </row>
    <row r="313" spans="1:17" s="31" customFormat="1" ht="32.1" customHeight="1">
      <c r="A313" s="45">
        <v>283</v>
      </c>
      <c r="B313" s="45">
        <v>20</v>
      </c>
      <c r="C313" s="34" t="s">
        <v>121</v>
      </c>
      <c r="D313" s="34" t="s">
        <v>122</v>
      </c>
      <c r="E313" s="35">
        <v>1</v>
      </c>
      <c r="F313" s="29">
        <v>110871</v>
      </c>
      <c r="G313" s="29">
        <f t="shared" si="38"/>
        <v>82709.766000000003</v>
      </c>
      <c r="H313" s="29"/>
      <c r="I313" s="29"/>
      <c r="J313" s="29">
        <f t="shared" si="39"/>
        <v>110871</v>
      </c>
      <c r="K313" s="29">
        <f t="shared" si="40"/>
        <v>82709.766000000003</v>
      </c>
      <c r="L313" s="48"/>
      <c r="Q313" s="43"/>
    </row>
    <row r="314" spans="1:17" s="31" customFormat="1" ht="32.1" customHeight="1">
      <c r="A314" s="45">
        <v>284</v>
      </c>
      <c r="B314" s="45">
        <v>21</v>
      </c>
      <c r="C314" s="34" t="s">
        <v>102</v>
      </c>
      <c r="D314" s="34" t="s">
        <v>103</v>
      </c>
      <c r="E314" s="35">
        <v>1</v>
      </c>
      <c r="F314" s="29">
        <v>97010</v>
      </c>
      <c r="G314" s="29">
        <f t="shared" si="38"/>
        <v>72369.459999999992</v>
      </c>
      <c r="H314" s="29">
        <f>F314*50/100</f>
        <v>48505</v>
      </c>
      <c r="I314" s="29"/>
      <c r="J314" s="29">
        <f t="shared" si="39"/>
        <v>145515</v>
      </c>
      <c r="K314" s="29">
        <f t="shared" si="40"/>
        <v>108145.95000000001</v>
      </c>
      <c r="L314" s="48"/>
      <c r="Q314" s="43"/>
    </row>
    <row r="315" spans="1:17" s="31" customFormat="1" ht="32.1" customHeight="1">
      <c r="A315" s="45">
        <v>285</v>
      </c>
      <c r="B315" s="45">
        <v>22</v>
      </c>
      <c r="C315" s="34" t="s">
        <v>153</v>
      </c>
      <c r="D315" s="34" t="s">
        <v>154</v>
      </c>
      <c r="E315" s="35">
        <v>1</v>
      </c>
      <c r="F315" s="29">
        <v>67024</v>
      </c>
      <c r="G315" s="29">
        <f t="shared" si="38"/>
        <v>49999.903999999995</v>
      </c>
      <c r="H315" s="29"/>
      <c r="I315" s="29"/>
      <c r="J315" s="29">
        <f t="shared" si="39"/>
        <v>67024</v>
      </c>
      <c r="K315" s="29">
        <f t="shared" si="40"/>
        <v>49999.903999999995</v>
      </c>
      <c r="L315" s="48"/>
      <c r="Q315" s="43"/>
    </row>
    <row r="316" spans="1:17" s="31" customFormat="1" ht="32.1" customHeight="1">
      <c r="A316" s="45">
        <v>286</v>
      </c>
      <c r="B316" s="45">
        <v>23</v>
      </c>
      <c r="C316" s="86" t="s">
        <v>104</v>
      </c>
      <c r="D316" s="86" t="s">
        <v>105</v>
      </c>
      <c r="E316" s="87">
        <v>2</v>
      </c>
      <c r="F316" s="29">
        <v>78056</v>
      </c>
      <c r="G316" s="29">
        <f t="shared" si="38"/>
        <v>58229.775999999998</v>
      </c>
      <c r="H316" s="29"/>
      <c r="I316" s="29"/>
      <c r="J316" s="29">
        <f t="shared" si="39"/>
        <v>78056</v>
      </c>
      <c r="K316" s="29">
        <f t="shared" si="40"/>
        <v>58229.775999999998</v>
      </c>
      <c r="L316" s="48"/>
      <c r="Q316" s="43"/>
    </row>
    <row r="317" spans="1:17" s="31" customFormat="1" ht="32.1" customHeight="1">
      <c r="A317" s="45">
        <v>287</v>
      </c>
      <c r="B317" s="45">
        <v>24</v>
      </c>
      <c r="C317" s="86"/>
      <c r="D317" s="86"/>
      <c r="E317" s="87"/>
      <c r="F317" s="29">
        <v>78056</v>
      </c>
      <c r="G317" s="29">
        <f t="shared" si="38"/>
        <v>58229.775999999998</v>
      </c>
      <c r="H317" s="29"/>
      <c r="I317" s="29"/>
      <c r="J317" s="29">
        <f t="shared" si="39"/>
        <v>78056</v>
      </c>
      <c r="K317" s="29">
        <f t="shared" si="40"/>
        <v>58229.775999999998</v>
      </c>
      <c r="L317" s="48"/>
      <c r="Q317" s="43"/>
    </row>
    <row r="318" spans="1:17" s="31" customFormat="1" ht="32.1" customHeight="1">
      <c r="A318" s="45">
        <v>288</v>
      </c>
      <c r="B318" s="45">
        <v>25</v>
      </c>
      <c r="C318" s="34" t="s">
        <v>106</v>
      </c>
      <c r="D318" s="34" t="s">
        <v>107</v>
      </c>
      <c r="E318" s="35">
        <v>1</v>
      </c>
      <c r="F318" s="29">
        <v>164521</v>
      </c>
      <c r="G318" s="29">
        <f t="shared" si="38"/>
        <v>122020.33</v>
      </c>
      <c r="H318" s="29"/>
      <c r="I318" s="29"/>
      <c r="J318" s="29">
        <f t="shared" si="39"/>
        <v>164521</v>
      </c>
      <c r="K318" s="29">
        <f t="shared" si="40"/>
        <v>122020.33</v>
      </c>
      <c r="L318" s="48"/>
      <c r="Q318" s="43"/>
    </row>
    <row r="319" spans="1:17" s="31" customFormat="1" ht="32.1" customHeight="1">
      <c r="A319" s="45">
        <v>289</v>
      </c>
      <c r="B319" s="45">
        <v>26</v>
      </c>
      <c r="C319" s="34" t="s">
        <v>108</v>
      </c>
      <c r="D319" s="34" t="s">
        <v>109</v>
      </c>
      <c r="E319" s="35">
        <v>1</v>
      </c>
      <c r="F319" s="29">
        <v>80764</v>
      </c>
      <c r="G319" s="29">
        <f t="shared" si="38"/>
        <v>60249.944000000003</v>
      </c>
      <c r="H319" s="29"/>
      <c r="I319" s="29"/>
      <c r="J319" s="29">
        <f t="shared" si="39"/>
        <v>80764</v>
      </c>
      <c r="K319" s="29">
        <f t="shared" si="40"/>
        <v>60249.944000000003</v>
      </c>
      <c r="L319" s="48"/>
      <c r="Q319" s="43"/>
    </row>
    <row r="320" spans="1:17" s="31" customFormat="1" ht="32.1" customHeight="1">
      <c r="A320" s="45">
        <v>290</v>
      </c>
      <c r="B320" s="45">
        <v>27</v>
      </c>
      <c r="C320" s="86" t="s">
        <v>133</v>
      </c>
      <c r="D320" s="86" t="s">
        <v>124</v>
      </c>
      <c r="E320" s="87">
        <v>7</v>
      </c>
      <c r="F320" s="29">
        <v>67024</v>
      </c>
      <c r="G320" s="29">
        <f t="shared" si="38"/>
        <v>49999.903999999995</v>
      </c>
      <c r="H320" s="29"/>
      <c r="I320" s="29"/>
      <c r="J320" s="29">
        <f t="shared" si="39"/>
        <v>67024</v>
      </c>
      <c r="K320" s="29">
        <f t="shared" si="40"/>
        <v>49999.903999999995</v>
      </c>
      <c r="L320" s="48"/>
      <c r="Q320" s="43"/>
    </row>
    <row r="321" spans="1:17" s="31" customFormat="1" ht="32.1" customHeight="1">
      <c r="A321" s="45">
        <v>291</v>
      </c>
      <c r="B321" s="45">
        <v>28</v>
      </c>
      <c r="C321" s="86"/>
      <c r="D321" s="86"/>
      <c r="E321" s="87"/>
      <c r="F321" s="29">
        <v>67024</v>
      </c>
      <c r="G321" s="29">
        <f t="shared" si="38"/>
        <v>49999.903999999995</v>
      </c>
      <c r="H321" s="29"/>
      <c r="I321" s="29"/>
      <c r="J321" s="29">
        <f t="shared" si="39"/>
        <v>67024</v>
      </c>
      <c r="K321" s="29">
        <f t="shared" si="40"/>
        <v>49999.903999999995</v>
      </c>
      <c r="L321" s="48"/>
      <c r="Q321" s="43"/>
    </row>
    <row r="322" spans="1:17" s="31" customFormat="1" ht="32.1" customHeight="1">
      <c r="A322" s="45">
        <v>292</v>
      </c>
      <c r="B322" s="45">
        <v>29</v>
      </c>
      <c r="C322" s="86"/>
      <c r="D322" s="86"/>
      <c r="E322" s="87"/>
      <c r="F322" s="29">
        <v>67024</v>
      </c>
      <c r="G322" s="29">
        <f t="shared" si="38"/>
        <v>49999.903999999995</v>
      </c>
      <c r="H322" s="29"/>
      <c r="I322" s="29"/>
      <c r="J322" s="29">
        <f t="shared" si="39"/>
        <v>67024</v>
      </c>
      <c r="K322" s="29">
        <f t="shared" si="40"/>
        <v>49999.903999999995</v>
      </c>
      <c r="L322" s="48"/>
      <c r="Q322" s="43"/>
    </row>
    <row r="323" spans="1:17" s="31" customFormat="1" ht="32.1" customHeight="1">
      <c r="A323" s="45">
        <v>293</v>
      </c>
      <c r="B323" s="45">
        <v>30</v>
      </c>
      <c r="C323" s="86"/>
      <c r="D323" s="86"/>
      <c r="E323" s="87"/>
      <c r="F323" s="29">
        <v>67024</v>
      </c>
      <c r="G323" s="29">
        <f t="shared" si="38"/>
        <v>49999.903999999995</v>
      </c>
      <c r="H323" s="29"/>
      <c r="I323" s="29"/>
      <c r="J323" s="29">
        <f t="shared" si="39"/>
        <v>67024</v>
      </c>
      <c r="K323" s="29">
        <f t="shared" si="40"/>
        <v>49999.903999999995</v>
      </c>
      <c r="L323" s="48"/>
      <c r="Q323" s="43"/>
    </row>
    <row r="324" spans="1:17" s="31" customFormat="1" ht="32.1" customHeight="1">
      <c r="A324" s="45">
        <v>294</v>
      </c>
      <c r="B324" s="45">
        <v>31</v>
      </c>
      <c r="C324" s="86"/>
      <c r="D324" s="86"/>
      <c r="E324" s="87"/>
      <c r="F324" s="29">
        <v>67024</v>
      </c>
      <c r="G324" s="29">
        <f t="shared" si="38"/>
        <v>49999.903999999995</v>
      </c>
      <c r="H324" s="29"/>
      <c r="I324" s="29"/>
      <c r="J324" s="29">
        <f t="shared" si="39"/>
        <v>67024</v>
      </c>
      <c r="K324" s="29">
        <f t="shared" si="40"/>
        <v>49999.903999999995</v>
      </c>
      <c r="L324" s="48"/>
      <c r="Q324" s="43"/>
    </row>
    <row r="325" spans="1:17" s="31" customFormat="1" ht="32.1" customHeight="1">
      <c r="A325" s="45">
        <v>295</v>
      </c>
      <c r="B325" s="45">
        <v>32</v>
      </c>
      <c r="C325" s="86"/>
      <c r="D325" s="86"/>
      <c r="E325" s="87"/>
      <c r="F325" s="29">
        <v>67024</v>
      </c>
      <c r="G325" s="29">
        <f t="shared" si="38"/>
        <v>49999.903999999995</v>
      </c>
      <c r="H325" s="29"/>
      <c r="I325" s="29"/>
      <c r="J325" s="29">
        <f t="shared" si="39"/>
        <v>67024</v>
      </c>
      <c r="K325" s="29">
        <f t="shared" si="40"/>
        <v>49999.903999999995</v>
      </c>
      <c r="L325" s="48"/>
      <c r="Q325" s="43"/>
    </row>
    <row r="326" spans="1:17" s="31" customFormat="1" ht="32.1" customHeight="1">
      <c r="A326" s="45">
        <v>296</v>
      </c>
      <c r="B326" s="45">
        <v>33</v>
      </c>
      <c r="C326" s="86"/>
      <c r="D326" s="86"/>
      <c r="E326" s="87"/>
      <c r="F326" s="29">
        <v>67024</v>
      </c>
      <c r="G326" s="29">
        <f t="shared" si="38"/>
        <v>49999.903999999995</v>
      </c>
      <c r="H326" s="29"/>
      <c r="I326" s="29"/>
      <c r="J326" s="29">
        <f t="shared" si="39"/>
        <v>67024</v>
      </c>
      <c r="K326" s="29">
        <f t="shared" si="40"/>
        <v>49999.903999999995</v>
      </c>
      <c r="L326" s="48"/>
      <c r="Q326" s="43"/>
    </row>
    <row r="327" spans="1:17" s="31" customFormat="1" ht="32.1" customHeight="1">
      <c r="A327" s="45">
        <v>297</v>
      </c>
      <c r="B327" s="45">
        <v>34</v>
      </c>
      <c r="C327" s="86" t="s">
        <v>112</v>
      </c>
      <c r="D327" s="86" t="s">
        <v>127</v>
      </c>
      <c r="E327" s="87">
        <v>2</v>
      </c>
      <c r="F327" s="29">
        <v>85429</v>
      </c>
      <c r="G327" s="29">
        <f t="shared" si="38"/>
        <v>63730.034000000007</v>
      </c>
      <c r="H327" s="29">
        <f>F327*50/100</f>
        <v>42714.5</v>
      </c>
      <c r="I327" s="29"/>
      <c r="J327" s="29">
        <f t="shared" si="39"/>
        <v>128143.5</v>
      </c>
      <c r="K327" s="29">
        <f t="shared" si="40"/>
        <v>95464.755000000005</v>
      </c>
      <c r="L327" s="48"/>
      <c r="Q327" s="43"/>
    </row>
    <row r="328" spans="1:17" s="31" customFormat="1" ht="32.1" customHeight="1">
      <c r="A328" s="45">
        <v>298</v>
      </c>
      <c r="B328" s="45">
        <v>35</v>
      </c>
      <c r="C328" s="86"/>
      <c r="D328" s="86"/>
      <c r="E328" s="87"/>
      <c r="F328" s="29">
        <v>85429</v>
      </c>
      <c r="G328" s="29">
        <f t="shared" si="38"/>
        <v>63730.034000000007</v>
      </c>
      <c r="H328" s="29">
        <f>F328*50/100</f>
        <v>42714.5</v>
      </c>
      <c r="I328" s="29"/>
      <c r="J328" s="29">
        <f t="shared" si="39"/>
        <v>128143.5</v>
      </c>
      <c r="K328" s="29">
        <f t="shared" si="40"/>
        <v>95464.755000000005</v>
      </c>
      <c r="L328" s="48"/>
      <c r="Q328" s="43"/>
    </row>
    <row r="329" spans="1:17" s="31" customFormat="1" ht="32.1" customHeight="1">
      <c r="A329" s="45">
        <v>299</v>
      </c>
      <c r="B329" s="45">
        <v>36</v>
      </c>
      <c r="C329" s="34" t="s">
        <v>114</v>
      </c>
      <c r="D329" s="34" t="s">
        <v>115</v>
      </c>
      <c r="E329" s="35">
        <v>1</v>
      </c>
      <c r="F329" s="29">
        <v>67359</v>
      </c>
      <c r="G329" s="29">
        <f t="shared" si="38"/>
        <v>50249.813999999998</v>
      </c>
      <c r="H329" s="29">
        <f>F329*50/100</f>
        <v>33679.5</v>
      </c>
      <c r="I329" s="29"/>
      <c r="J329" s="29">
        <f t="shared" si="39"/>
        <v>101038.5</v>
      </c>
      <c r="K329" s="29">
        <f t="shared" si="40"/>
        <v>75374.721000000005</v>
      </c>
      <c r="L329" s="48"/>
      <c r="Q329" s="43"/>
    </row>
    <row r="330" spans="1:17" s="31" customFormat="1" ht="32.1" customHeight="1">
      <c r="A330" s="45">
        <v>300</v>
      </c>
      <c r="B330" s="45">
        <v>37</v>
      </c>
      <c r="C330" s="34" t="s">
        <v>39</v>
      </c>
      <c r="D330" s="34" t="s">
        <v>168</v>
      </c>
      <c r="E330" s="35">
        <v>1</v>
      </c>
      <c r="F330" s="29">
        <v>67024</v>
      </c>
      <c r="G330" s="29">
        <f t="shared" si="38"/>
        <v>49999.903999999995</v>
      </c>
      <c r="H330" s="29"/>
      <c r="I330" s="29"/>
      <c r="J330" s="29">
        <f t="shared" si="39"/>
        <v>67024</v>
      </c>
      <c r="K330" s="29">
        <f t="shared" si="40"/>
        <v>49999.903999999995</v>
      </c>
      <c r="L330" s="48"/>
      <c r="Q330" s="43"/>
    </row>
    <row r="331" spans="1:17" s="31" customFormat="1" ht="32.1" customHeight="1">
      <c r="A331" s="45">
        <v>301</v>
      </c>
      <c r="B331" s="45">
        <v>38</v>
      </c>
      <c r="C331" s="34" t="s">
        <v>41</v>
      </c>
      <c r="D331" s="34" t="s">
        <v>42</v>
      </c>
      <c r="E331" s="35">
        <v>1</v>
      </c>
      <c r="F331" s="29">
        <v>67024</v>
      </c>
      <c r="G331" s="29">
        <f t="shared" si="38"/>
        <v>49999.903999999995</v>
      </c>
      <c r="H331" s="29"/>
      <c r="I331" s="29"/>
      <c r="J331" s="29">
        <f t="shared" si="39"/>
        <v>67024</v>
      </c>
      <c r="K331" s="29">
        <f t="shared" si="40"/>
        <v>49999.903999999995</v>
      </c>
      <c r="L331" s="48"/>
      <c r="Q331" s="43"/>
    </row>
    <row r="332" spans="1:17" s="31" customFormat="1" ht="32.1" customHeight="1">
      <c r="A332" s="45">
        <v>302</v>
      </c>
      <c r="B332" s="45">
        <v>39</v>
      </c>
      <c r="C332" s="86" t="s">
        <v>169</v>
      </c>
      <c r="D332" s="86" t="s">
        <v>164</v>
      </c>
      <c r="E332" s="87">
        <v>10</v>
      </c>
      <c r="F332" s="29">
        <v>67024</v>
      </c>
      <c r="G332" s="29">
        <f t="shared" si="38"/>
        <v>49999.903999999995</v>
      </c>
      <c r="H332" s="29"/>
      <c r="I332" s="29">
        <f>F332*0.3</f>
        <v>20107.2</v>
      </c>
      <c r="J332" s="29">
        <f t="shared" si="39"/>
        <v>87131.199999999997</v>
      </c>
      <c r="K332" s="29">
        <f t="shared" si="40"/>
        <v>64999.875199999995</v>
      </c>
      <c r="L332" s="48"/>
      <c r="Q332" s="43"/>
    </row>
    <row r="333" spans="1:17" s="31" customFormat="1" ht="32.1" customHeight="1">
      <c r="A333" s="45">
        <v>303</v>
      </c>
      <c r="B333" s="45">
        <v>40</v>
      </c>
      <c r="C333" s="86"/>
      <c r="D333" s="86"/>
      <c r="E333" s="87"/>
      <c r="F333" s="29">
        <v>67024</v>
      </c>
      <c r="G333" s="29">
        <f t="shared" si="38"/>
        <v>49999.903999999995</v>
      </c>
      <c r="H333" s="29"/>
      <c r="I333" s="29">
        <f>F333*0.3</f>
        <v>20107.2</v>
      </c>
      <c r="J333" s="29">
        <f t="shared" si="39"/>
        <v>87131.199999999997</v>
      </c>
      <c r="K333" s="29">
        <f t="shared" si="40"/>
        <v>64999.875199999995</v>
      </c>
      <c r="L333" s="48"/>
      <c r="Q333" s="43"/>
    </row>
    <row r="334" spans="1:17" s="31" customFormat="1" ht="32.1" customHeight="1">
      <c r="A334" s="45">
        <v>304</v>
      </c>
      <c r="B334" s="45">
        <v>41</v>
      </c>
      <c r="C334" s="86"/>
      <c r="D334" s="86"/>
      <c r="E334" s="87"/>
      <c r="F334" s="29">
        <v>67024</v>
      </c>
      <c r="G334" s="29">
        <f t="shared" si="38"/>
        <v>49999.903999999995</v>
      </c>
      <c r="H334" s="29"/>
      <c r="I334" s="29">
        <f>F334*0.3</f>
        <v>20107.2</v>
      </c>
      <c r="J334" s="29">
        <f t="shared" si="39"/>
        <v>87131.199999999997</v>
      </c>
      <c r="K334" s="29">
        <f t="shared" si="40"/>
        <v>64999.875199999995</v>
      </c>
      <c r="L334" s="48"/>
      <c r="Q334" s="43"/>
    </row>
    <row r="335" spans="1:17" s="31" customFormat="1" ht="32.1" customHeight="1">
      <c r="A335" s="45">
        <v>305</v>
      </c>
      <c r="B335" s="45">
        <v>42</v>
      </c>
      <c r="C335" s="86"/>
      <c r="D335" s="86"/>
      <c r="E335" s="87"/>
      <c r="F335" s="29">
        <v>67024</v>
      </c>
      <c r="G335" s="29">
        <f t="shared" si="38"/>
        <v>49999.903999999995</v>
      </c>
      <c r="H335" s="29"/>
      <c r="I335" s="29">
        <f>F335*0.3</f>
        <v>20107.2</v>
      </c>
      <c r="J335" s="29">
        <f t="shared" si="39"/>
        <v>87131.199999999997</v>
      </c>
      <c r="K335" s="29">
        <f t="shared" si="40"/>
        <v>64999.875199999995</v>
      </c>
      <c r="L335" s="48"/>
      <c r="Q335" s="43"/>
    </row>
    <row r="336" spans="1:17" s="31" customFormat="1" ht="32.1" customHeight="1">
      <c r="A336" s="45">
        <v>306</v>
      </c>
      <c r="B336" s="45">
        <v>43</v>
      </c>
      <c r="C336" s="86"/>
      <c r="D336" s="86"/>
      <c r="E336" s="87"/>
      <c r="F336" s="29">
        <v>67024</v>
      </c>
      <c r="G336" s="29">
        <f t="shared" si="38"/>
        <v>49999.903999999995</v>
      </c>
      <c r="H336" s="29"/>
      <c r="I336" s="29"/>
      <c r="J336" s="29">
        <f t="shared" si="39"/>
        <v>67024</v>
      </c>
      <c r="K336" s="29">
        <f t="shared" si="40"/>
        <v>49999.903999999995</v>
      </c>
      <c r="L336" s="48"/>
      <c r="Q336" s="43"/>
    </row>
    <row r="337" spans="1:85" s="31" customFormat="1" ht="32.1" customHeight="1">
      <c r="A337" s="45">
        <v>307</v>
      </c>
      <c r="B337" s="45">
        <v>44</v>
      </c>
      <c r="C337" s="86"/>
      <c r="D337" s="86"/>
      <c r="E337" s="87"/>
      <c r="F337" s="29">
        <v>67024</v>
      </c>
      <c r="G337" s="29">
        <f t="shared" si="38"/>
        <v>49999.903999999995</v>
      </c>
      <c r="H337" s="29"/>
      <c r="I337" s="29"/>
      <c r="J337" s="29">
        <f t="shared" si="39"/>
        <v>67024</v>
      </c>
      <c r="K337" s="29">
        <f t="shared" si="40"/>
        <v>49999.903999999995</v>
      </c>
      <c r="L337" s="48"/>
      <c r="Q337" s="43"/>
    </row>
    <row r="338" spans="1:85" s="31" customFormat="1" ht="32.1" customHeight="1">
      <c r="A338" s="45">
        <v>308</v>
      </c>
      <c r="B338" s="45">
        <v>45</v>
      </c>
      <c r="C338" s="86"/>
      <c r="D338" s="86"/>
      <c r="E338" s="87"/>
      <c r="F338" s="29">
        <v>67024</v>
      </c>
      <c r="G338" s="29">
        <f t="shared" si="38"/>
        <v>49999.903999999995</v>
      </c>
      <c r="H338" s="29"/>
      <c r="I338" s="29"/>
      <c r="J338" s="29">
        <f t="shared" si="39"/>
        <v>67024</v>
      </c>
      <c r="K338" s="29">
        <f t="shared" si="40"/>
        <v>49999.903999999995</v>
      </c>
      <c r="L338" s="48"/>
      <c r="Q338" s="43"/>
    </row>
    <row r="339" spans="1:85" s="31" customFormat="1" ht="32.1" customHeight="1">
      <c r="A339" s="45">
        <v>309</v>
      </c>
      <c r="B339" s="45">
        <v>46</v>
      </c>
      <c r="C339" s="86"/>
      <c r="D339" s="86"/>
      <c r="E339" s="87"/>
      <c r="F339" s="29">
        <v>67024</v>
      </c>
      <c r="G339" s="29">
        <f t="shared" si="38"/>
        <v>49999.903999999995</v>
      </c>
      <c r="H339" s="29"/>
      <c r="I339" s="29"/>
      <c r="J339" s="29">
        <f t="shared" si="39"/>
        <v>67024</v>
      </c>
      <c r="K339" s="29">
        <f t="shared" si="40"/>
        <v>49999.903999999995</v>
      </c>
      <c r="L339" s="48"/>
      <c r="Q339" s="43"/>
    </row>
    <row r="340" spans="1:85" s="31" customFormat="1" ht="32.1" customHeight="1">
      <c r="A340" s="45">
        <v>310</v>
      </c>
      <c r="B340" s="45">
        <v>47</v>
      </c>
      <c r="C340" s="86"/>
      <c r="D340" s="86"/>
      <c r="E340" s="87"/>
      <c r="F340" s="29">
        <v>67024</v>
      </c>
      <c r="G340" s="29">
        <f t="shared" si="38"/>
        <v>49999.903999999995</v>
      </c>
      <c r="H340" s="29"/>
      <c r="I340" s="29"/>
      <c r="J340" s="29">
        <f t="shared" si="39"/>
        <v>67024</v>
      </c>
      <c r="K340" s="29">
        <f t="shared" si="40"/>
        <v>49999.903999999995</v>
      </c>
      <c r="L340" s="48"/>
      <c r="Q340" s="43"/>
    </row>
    <row r="341" spans="1:85" s="31" customFormat="1" ht="32.1" customHeight="1">
      <c r="A341" s="45">
        <v>311</v>
      </c>
      <c r="B341" s="45">
        <v>48</v>
      </c>
      <c r="C341" s="86"/>
      <c r="D341" s="86"/>
      <c r="E341" s="87"/>
      <c r="F341" s="29">
        <v>67024</v>
      </c>
      <c r="G341" s="29">
        <f t="shared" si="38"/>
        <v>49999.903999999995</v>
      </c>
      <c r="H341" s="29"/>
      <c r="I341" s="29"/>
      <c r="J341" s="29">
        <f t="shared" si="39"/>
        <v>67024</v>
      </c>
      <c r="K341" s="29">
        <f t="shared" si="40"/>
        <v>49999.903999999995</v>
      </c>
      <c r="L341" s="48"/>
      <c r="Q341" s="43"/>
    </row>
    <row r="342" spans="1:85" s="49" customFormat="1" ht="32.1" customHeight="1">
      <c r="A342" s="94" t="s">
        <v>81</v>
      </c>
      <c r="B342" s="94"/>
      <c r="C342" s="94"/>
      <c r="D342" s="47" t="s">
        <v>82</v>
      </c>
      <c r="E342" s="54">
        <f>SUM(E294:E341)</f>
        <v>48</v>
      </c>
      <c r="F342" s="55">
        <f t="shared" ref="F342:K342" si="41">SUM(F294:F341)</f>
        <v>4327767</v>
      </c>
      <c r="G342" s="55">
        <f t="shared" si="41"/>
        <v>3223400.1020000014</v>
      </c>
      <c r="H342" s="55">
        <f t="shared" si="41"/>
        <v>187720.7</v>
      </c>
      <c r="I342" s="55">
        <f t="shared" si="41"/>
        <v>80428.800000000003</v>
      </c>
      <c r="J342" s="55">
        <f t="shared" si="41"/>
        <v>4595916.5000000009</v>
      </c>
      <c r="K342" s="55">
        <f t="shared" si="41"/>
        <v>3422770.7970000017</v>
      </c>
      <c r="L342" s="48"/>
      <c r="M342" s="31"/>
      <c r="N342" s="31"/>
      <c r="O342" s="31"/>
      <c r="P342" s="31"/>
      <c r="Q342" s="43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</row>
    <row r="343" spans="1:85" s="56" customFormat="1" ht="32.1" customHeight="1">
      <c r="A343" s="93" t="s">
        <v>170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48"/>
      <c r="M343" s="40"/>
      <c r="N343" s="40"/>
      <c r="O343" s="40"/>
      <c r="P343" s="40"/>
      <c r="Q343" s="41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  <c r="BB343" s="40"/>
      <c r="BC343" s="40"/>
      <c r="BD343" s="40"/>
      <c r="BE343" s="40"/>
      <c r="BF343" s="40"/>
      <c r="BG343" s="40"/>
      <c r="BH343" s="40"/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E343" s="40"/>
      <c r="CF343" s="40"/>
      <c r="CG343" s="40"/>
    </row>
    <row r="344" spans="1:85" s="31" customFormat="1" ht="32.1" customHeight="1">
      <c r="A344" s="45">
        <v>312</v>
      </c>
      <c r="B344" s="45">
        <v>1</v>
      </c>
      <c r="C344" s="34" t="s">
        <v>143</v>
      </c>
      <c r="D344" s="34" t="s">
        <v>144</v>
      </c>
      <c r="E344" s="35">
        <v>1</v>
      </c>
      <c r="F344" s="29">
        <v>121000</v>
      </c>
      <c r="G344" s="29">
        <f t="shared" ref="G344:G379" si="42">+IF(F344&gt;120000,F344-F344*0.01-29280-(F344-120000)*0.26,F344-F344*0.01-F344*0.244)</f>
        <v>90250</v>
      </c>
      <c r="H344" s="29">
        <f>F344*30/100</f>
        <v>36300</v>
      </c>
      <c r="I344" s="29"/>
      <c r="J344" s="29">
        <f t="shared" ref="J344:J379" si="43">F344+H344+I344</f>
        <v>157300</v>
      </c>
      <c r="K344" s="29">
        <f t="shared" ref="K344:K379" si="44">+IF(J344&gt;120000,J344-J344*0.01-29280-(J344-120000)*0.26,J344-J344*0.01-J344*0.244)</f>
        <v>116749</v>
      </c>
      <c r="L344" s="48"/>
      <c r="Q344" s="43"/>
    </row>
    <row r="345" spans="1:85" s="31" customFormat="1" ht="32.1" customHeight="1">
      <c r="A345" s="45">
        <v>313</v>
      </c>
      <c r="B345" s="45">
        <v>2</v>
      </c>
      <c r="C345" s="34" t="s">
        <v>84</v>
      </c>
      <c r="D345" s="34" t="s">
        <v>85</v>
      </c>
      <c r="E345" s="35">
        <v>1</v>
      </c>
      <c r="F345" s="29">
        <v>80764</v>
      </c>
      <c r="G345" s="29">
        <f t="shared" si="42"/>
        <v>60249.944000000003</v>
      </c>
      <c r="H345" s="29">
        <f>F345*30/100</f>
        <v>24229.200000000001</v>
      </c>
      <c r="I345" s="29"/>
      <c r="J345" s="29">
        <f t="shared" si="43"/>
        <v>104993.2</v>
      </c>
      <c r="K345" s="29">
        <f t="shared" si="44"/>
        <v>78324.927200000006</v>
      </c>
      <c r="L345" s="48"/>
      <c r="Q345" s="43"/>
    </row>
    <row r="346" spans="1:85" s="31" customFormat="1" ht="32.1" customHeight="1">
      <c r="A346" s="45">
        <v>314</v>
      </c>
      <c r="B346" s="45">
        <v>3</v>
      </c>
      <c r="C346" s="34" t="s">
        <v>145</v>
      </c>
      <c r="D346" s="34" t="s">
        <v>146</v>
      </c>
      <c r="E346" s="35">
        <v>1</v>
      </c>
      <c r="F346" s="29">
        <v>67359</v>
      </c>
      <c r="G346" s="29">
        <f t="shared" si="42"/>
        <v>50249.813999999998</v>
      </c>
      <c r="H346" s="29">
        <f>F346*30/100</f>
        <v>20207.7</v>
      </c>
      <c r="I346" s="29"/>
      <c r="J346" s="29">
        <f t="shared" si="43"/>
        <v>87566.7</v>
      </c>
      <c r="K346" s="29">
        <f t="shared" si="44"/>
        <v>65324.758199999997</v>
      </c>
      <c r="L346" s="48"/>
      <c r="Q346" s="43"/>
    </row>
    <row r="347" spans="1:85" s="31" customFormat="1" ht="32.1" customHeight="1">
      <c r="A347" s="45">
        <v>315</v>
      </c>
      <c r="B347" s="45">
        <v>4</v>
      </c>
      <c r="C347" s="34" t="s">
        <v>86</v>
      </c>
      <c r="D347" s="34" t="s">
        <v>87</v>
      </c>
      <c r="E347" s="35">
        <v>1</v>
      </c>
      <c r="F347" s="29">
        <v>190562</v>
      </c>
      <c r="G347" s="29">
        <f t="shared" si="42"/>
        <v>141030.26</v>
      </c>
      <c r="H347" s="29"/>
      <c r="I347" s="29"/>
      <c r="J347" s="29">
        <f t="shared" si="43"/>
        <v>190562</v>
      </c>
      <c r="K347" s="29">
        <f t="shared" si="44"/>
        <v>141030.26</v>
      </c>
      <c r="L347" s="48"/>
      <c r="Q347" s="43"/>
    </row>
    <row r="348" spans="1:85" s="31" customFormat="1" ht="32.1" customHeight="1">
      <c r="A348" s="45">
        <v>316</v>
      </c>
      <c r="B348" s="45">
        <v>5</v>
      </c>
      <c r="C348" s="34" t="s">
        <v>171</v>
      </c>
      <c r="D348" s="34" t="s">
        <v>172</v>
      </c>
      <c r="E348" s="35">
        <v>1</v>
      </c>
      <c r="F348" s="29">
        <v>92024</v>
      </c>
      <c r="G348" s="29">
        <f t="shared" si="42"/>
        <v>68649.903999999995</v>
      </c>
      <c r="H348" s="29"/>
      <c r="I348" s="29"/>
      <c r="J348" s="29">
        <f t="shared" si="43"/>
        <v>92024</v>
      </c>
      <c r="K348" s="29">
        <f t="shared" si="44"/>
        <v>68649.903999999995</v>
      </c>
      <c r="L348" s="48"/>
      <c r="Q348" s="43"/>
    </row>
    <row r="349" spans="1:85" s="31" customFormat="1" ht="32.1" customHeight="1">
      <c r="A349" s="45">
        <v>317</v>
      </c>
      <c r="B349" s="45">
        <v>6</v>
      </c>
      <c r="C349" s="34" t="s">
        <v>173</v>
      </c>
      <c r="D349" s="34" t="s">
        <v>93</v>
      </c>
      <c r="E349" s="35">
        <v>1</v>
      </c>
      <c r="F349" s="29">
        <v>100027</v>
      </c>
      <c r="G349" s="29">
        <f t="shared" si="42"/>
        <v>74620.141999999993</v>
      </c>
      <c r="H349" s="29"/>
      <c r="I349" s="29"/>
      <c r="J349" s="29">
        <f t="shared" si="43"/>
        <v>100027</v>
      </c>
      <c r="K349" s="29">
        <f t="shared" si="44"/>
        <v>74620.141999999993</v>
      </c>
      <c r="L349" s="48"/>
      <c r="Q349" s="43"/>
    </row>
    <row r="350" spans="1:85" s="31" customFormat="1" ht="32.1" customHeight="1">
      <c r="A350" s="45">
        <v>318</v>
      </c>
      <c r="B350" s="45">
        <v>7</v>
      </c>
      <c r="C350" s="34" t="s">
        <v>94</v>
      </c>
      <c r="D350" s="34" t="s">
        <v>95</v>
      </c>
      <c r="E350" s="35">
        <v>1</v>
      </c>
      <c r="F350" s="29">
        <v>90060</v>
      </c>
      <c r="G350" s="29">
        <f t="shared" si="42"/>
        <v>67184.759999999995</v>
      </c>
      <c r="H350" s="29"/>
      <c r="I350" s="29"/>
      <c r="J350" s="29">
        <f t="shared" si="43"/>
        <v>90060</v>
      </c>
      <c r="K350" s="29">
        <f t="shared" si="44"/>
        <v>67184.759999999995</v>
      </c>
      <c r="L350" s="48"/>
      <c r="Q350" s="43"/>
    </row>
    <row r="351" spans="1:85" s="31" customFormat="1" ht="32.1" customHeight="1">
      <c r="A351" s="45">
        <v>319</v>
      </c>
      <c r="B351" s="45">
        <v>8</v>
      </c>
      <c r="C351" s="86" t="s">
        <v>167</v>
      </c>
      <c r="D351" s="86" t="s">
        <v>97</v>
      </c>
      <c r="E351" s="87">
        <v>7</v>
      </c>
      <c r="F351" s="29">
        <v>100536</v>
      </c>
      <c r="G351" s="29">
        <f t="shared" si="42"/>
        <v>74999.856</v>
      </c>
      <c r="H351" s="29"/>
      <c r="I351" s="29"/>
      <c r="J351" s="29">
        <f t="shared" si="43"/>
        <v>100536</v>
      </c>
      <c r="K351" s="29">
        <f t="shared" si="44"/>
        <v>74999.856</v>
      </c>
      <c r="L351" s="48"/>
      <c r="Q351" s="43"/>
    </row>
    <row r="352" spans="1:85" s="31" customFormat="1" ht="32.1" customHeight="1">
      <c r="A352" s="45">
        <v>320</v>
      </c>
      <c r="B352" s="45">
        <v>9</v>
      </c>
      <c r="C352" s="86"/>
      <c r="D352" s="86"/>
      <c r="E352" s="87"/>
      <c r="F352" s="29">
        <v>100536</v>
      </c>
      <c r="G352" s="29">
        <f t="shared" si="42"/>
        <v>74999.856</v>
      </c>
      <c r="H352" s="29"/>
      <c r="I352" s="29"/>
      <c r="J352" s="29">
        <f t="shared" si="43"/>
        <v>100536</v>
      </c>
      <c r="K352" s="29">
        <f t="shared" si="44"/>
        <v>74999.856</v>
      </c>
      <c r="L352" s="48"/>
      <c r="Q352" s="43"/>
    </row>
    <row r="353" spans="1:17" s="31" customFormat="1" ht="32.1" customHeight="1">
      <c r="A353" s="45">
        <v>321</v>
      </c>
      <c r="B353" s="45">
        <v>10</v>
      </c>
      <c r="C353" s="86"/>
      <c r="D353" s="86"/>
      <c r="E353" s="87"/>
      <c r="F353" s="29">
        <v>100536</v>
      </c>
      <c r="G353" s="29">
        <f t="shared" si="42"/>
        <v>74999.856</v>
      </c>
      <c r="H353" s="29"/>
      <c r="I353" s="29"/>
      <c r="J353" s="29">
        <f t="shared" si="43"/>
        <v>100536</v>
      </c>
      <c r="K353" s="29">
        <f t="shared" si="44"/>
        <v>74999.856</v>
      </c>
      <c r="L353" s="48"/>
      <c r="Q353" s="43"/>
    </row>
    <row r="354" spans="1:17" s="31" customFormat="1" ht="32.1" customHeight="1">
      <c r="A354" s="45">
        <v>322</v>
      </c>
      <c r="B354" s="45">
        <v>11</v>
      </c>
      <c r="C354" s="86"/>
      <c r="D354" s="86"/>
      <c r="E354" s="87"/>
      <c r="F354" s="29">
        <v>100536</v>
      </c>
      <c r="G354" s="29">
        <f t="shared" si="42"/>
        <v>74999.856</v>
      </c>
      <c r="H354" s="29"/>
      <c r="I354" s="29"/>
      <c r="J354" s="29">
        <f t="shared" si="43"/>
        <v>100536</v>
      </c>
      <c r="K354" s="29">
        <f t="shared" si="44"/>
        <v>74999.856</v>
      </c>
      <c r="L354" s="48"/>
      <c r="Q354" s="43"/>
    </row>
    <row r="355" spans="1:17" s="31" customFormat="1" ht="32.1" customHeight="1">
      <c r="A355" s="45">
        <v>323</v>
      </c>
      <c r="B355" s="45">
        <v>12</v>
      </c>
      <c r="C355" s="86"/>
      <c r="D355" s="86"/>
      <c r="E355" s="87"/>
      <c r="F355" s="29">
        <v>100536</v>
      </c>
      <c r="G355" s="29">
        <f t="shared" si="42"/>
        <v>74999.856</v>
      </c>
      <c r="H355" s="29"/>
      <c r="I355" s="29"/>
      <c r="J355" s="29">
        <f t="shared" si="43"/>
        <v>100536</v>
      </c>
      <c r="K355" s="29">
        <f t="shared" si="44"/>
        <v>74999.856</v>
      </c>
      <c r="L355" s="48"/>
      <c r="Q355" s="43"/>
    </row>
    <row r="356" spans="1:17" s="31" customFormat="1" ht="32.1" customHeight="1">
      <c r="A356" s="45">
        <v>324</v>
      </c>
      <c r="B356" s="45">
        <v>13</v>
      </c>
      <c r="C356" s="86"/>
      <c r="D356" s="86"/>
      <c r="E356" s="87"/>
      <c r="F356" s="29">
        <v>100536</v>
      </c>
      <c r="G356" s="29">
        <f t="shared" si="42"/>
        <v>74999.856</v>
      </c>
      <c r="H356" s="29"/>
      <c r="I356" s="29"/>
      <c r="J356" s="29">
        <f t="shared" si="43"/>
        <v>100536</v>
      </c>
      <c r="K356" s="29">
        <f t="shared" si="44"/>
        <v>74999.856</v>
      </c>
      <c r="L356" s="48"/>
      <c r="Q356" s="43"/>
    </row>
    <row r="357" spans="1:17" s="31" customFormat="1" ht="32.1" customHeight="1">
      <c r="A357" s="45">
        <v>325</v>
      </c>
      <c r="B357" s="45">
        <v>14</v>
      </c>
      <c r="C357" s="86"/>
      <c r="D357" s="86"/>
      <c r="E357" s="87"/>
      <c r="F357" s="29">
        <v>100536</v>
      </c>
      <c r="G357" s="29">
        <f t="shared" si="42"/>
        <v>74999.856</v>
      </c>
      <c r="H357" s="29"/>
      <c r="I357" s="29"/>
      <c r="J357" s="29">
        <f t="shared" si="43"/>
        <v>100536</v>
      </c>
      <c r="K357" s="29">
        <f t="shared" si="44"/>
        <v>74999.856</v>
      </c>
      <c r="L357" s="48"/>
      <c r="Q357" s="43"/>
    </row>
    <row r="358" spans="1:17" s="31" customFormat="1" ht="32.1" customHeight="1">
      <c r="A358" s="45">
        <v>326</v>
      </c>
      <c r="B358" s="45">
        <v>15</v>
      </c>
      <c r="C358" s="34" t="s">
        <v>100</v>
      </c>
      <c r="D358" s="34" t="s">
        <v>101</v>
      </c>
      <c r="E358" s="35">
        <v>1</v>
      </c>
      <c r="F358" s="29">
        <v>190562</v>
      </c>
      <c r="G358" s="29">
        <f t="shared" si="42"/>
        <v>141030.26</v>
      </c>
      <c r="H358" s="29"/>
      <c r="I358" s="29"/>
      <c r="J358" s="29">
        <f t="shared" si="43"/>
        <v>190562</v>
      </c>
      <c r="K358" s="29">
        <f t="shared" si="44"/>
        <v>141030.26</v>
      </c>
      <c r="L358" s="48"/>
      <c r="Q358" s="43"/>
    </row>
    <row r="359" spans="1:17" s="31" customFormat="1" ht="32.1" customHeight="1">
      <c r="A359" s="45">
        <v>327</v>
      </c>
      <c r="B359" s="45">
        <v>16</v>
      </c>
      <c r="C359" s="34" t="s">
        <v>102</v>
      </c>
      <c r="D359" s="34" t="s">
        <v>103</v>
      </c>
      <c r="E359" s="35">
        <v>1</v>
      </c>
      <c r="F359" s="29">
        <v>102010</v>
      </c>
      <c r="G359" s="29">
        <f t="shared" si="42"/>
        <v>76099.459999999992</v>
      </c>
      <c r="H359" s="29">
        <f>F359*50/100</f>
        <v>51005</v>
      </c>
      <c r="I359" s="29"/>
      <c r="J359" s="29">
        <f t="shared" si="43"/>
        <v>153015</v>
      </c>
      <c r="K359" s="29">
        <f t="shared" si="44"/>
        <v>113620.95000000001</v>
      </c>
      <c r="L359" s="48"/>
      <c r="Q359" s="43"/>
    </row>
    <row r="360" spans="1:17" s="31" customFormat="1" ht="32.1" customHeight="1">
      <c r="A360" s="45">
        <v>328</v>
      </c>
      <c r="B360" s="45">
        <v>17</v>
      </c>
      <c r="C360" s="86" t="s">
        <v>104</v>
      </c>
      <c r="D360" s="86" t="s">
        <v>105</v>
      </c>
      <c r="E360" s="87">
        <v>2</v>
      </c>
      <c r="F360" s="29">
        <v>80054</v>
      </c>
      <c r="G360" s="29">
        <f t="shared" si="42"/>
        <v>59720.284000000007</v>
      </c>
      <c r="H360" s="29"/>
      <c r="I360" s="29"/>
      <c r="J360" s="29">
        <f t="shared" si="43"/>
        <v>80054</v>
      </c>
      <c r="K360" s="29">
        <f t="shared" si="44"/>
        <v>59720.284000000007</v>
      </c>
      <c r="L360" s="48"/>
      <c r="Q360" s="43"/>
    </row>
    <row r="361" spans="1:17" s="31" customFormat="1" ht="32.1" customHeight="1">
      <c r="A361" s="45">
        <v>329</v>
      </c>
      <c r="B361" s="45">
        <v>18</v>
      </c>
      <c r="C361" s="86"/>
      <c r="D361" s="86"/>
      <c r="E361" s="87"/>
      <c r="F361" s="29">
        <v>80054</v>
      </c>
      <c r="G361" s="29">
        <f t="shared" si="42"/>
        <v>59720.284000000007</v>
      </c>
      <c r="H361" s="29"/>
      <c r="I361" s="29"/>
      <c r="J361" s="29">
        <f t="shared" si="43"/>
        <v>80054</v>
      </c>
      <c r="K361" s="29">
        <f t="shared" si="44"/>
        <v>59720.284000000007</v>
      </c>
      <c r="L361" s="48"/>
      <c r="Q361" s="43"/>
    </row>
    <row r="362" spans="1:17" s="31" customFormat="1" ht="32.1" customHeight="1">
      <c r="A362" s="45">
        <v>330</v>
      </c>
      <c r="B362" s="45">
        <v>19</v>
      </c>
      <c r="C362" s="34" t="s">
        <v>106</v>
      </c>
      <c r="D362" s="34" t="s">
        <v>107</v>
      </c>
      <c r="E362" s="35">
        <v>1</v>
      </c>
      <c r="F362" s="29">
        <v>145863</v>
      </c>
      <c r="G362" s="29">
        <f t="shared" si="42"/>
        <v>108399.98999999999</v>
      </c>
      <c r="H362" s="29"/>
      <c r="I362" s="29"/>
      <c r="J362" s="29">
        <f t="shared" si="43"/>
        <v>145863</v>
      </c>
      <c r="K362" s="29">
        <f t="shared" si="44"/>
        <v>108399.98999999999</v>
      </c>
      <c r="L362" s="48"/>
      <c r="Q362" s="43"/>
    </row>
    <row r="363" spans="1:17" s="31" customFormat="1" ht="32.1" customHeight="1">
      <c r="A363" s="45">
        <v>331</v>
      </c>
      <c r="B363" s="45">
        <v>20</v>
      </c>
      <c r="C363" s="34" t="s">
        <v>174</v>
      </c>
      <c r="D363" s="34" t="s">
        <v>109</v>
      </c>
      <c r="E363" s="35">
        <v>1</v>
      </c>
      <c r="F363" s="29">
        <v>85764</v>
      </c>
      <c r="G363" s="29">
        <f t="shared" si="42"/>
        <v>63979.944000000003</v>
      </c>
      <c r="H363" s="29"/>
      <c r="I363" s="29"/>
      <c r="J363" s="29">
        <f t="shared" si="43"/>
        <v>85764</v>
      </c>
      <c r="K363" s="29">
        <f t="shared" si="44"/>
        <v>63979.944000000003</v>
      </c>
      <c r="L363" s="48"/>
      <c r="Q363" s="43"/>
    </row>
    <row r="364" spans="1:17" s="31" customFormat="1" ht="32.1" customHeight="1">
      <c r="A364" s="45">
        <v>332</v>
      </c>
      <c r="B364" s="45">
        <v>21</v>
      </c>
      <c r="C364" s="86" t="s">
        <v>175</v>
      </c>
      <c r="D364" s="86" t="s">
        <v>176</v>
      </c>
      <c r="E364" s="87">
        <v>3</v>
      </c>
      <c r="F364" s="29">
        <v>67024</v>
      </c>
      <c r="G364" s="29">
        <f t="shared" si="42"/>
        <v>49999.903999999995</v>
      </c>
      <c r="H364" s="29"/>
      <c r="I364" s="29"/>
      <c r="J364" s="29">
        <f t="shared" si="43"/>
        <v>67024</v>
      </c>
      <c r="K364" s="29">
        <f t="shared" si="44"/>
        <v>49999.903999999995</v>
      </c>
      <c r="L364" s="48"/>
      <c r="Q364" s="43"/>
    </row>
    <row r="365" spans="1:17" s="31" customFormat="1" ht="32.1" customHeight="1">
      <c r="A365" s="45">
        <v>333</v>
      </c>
      <c r="B365" s="45">
        <v>22</v>
      </c>
      <c r="C365" s="86"/>
      <c r="D365" s="86"/>
      <c r="E365" s="87"/>
      <c r="F365" s="29">
        <v>67024</v>
      </c>
      <c r="G365" s="29">
        <f t="shared" si="42"/>
        <v>49999.903999999995</v>
      </c>
      <c r="H365" s="29"/>
      <c r="I365" s="29"/>
      <c r="J365" s="29">
        <f t="shared" si="43"/>
        <v>67024</v>
      </c>
      <c r="K365" s="29">
        <f t="shared" si="44"/>
        <v>49999.903999999995</v>
      </c>
      <c r="L365" s="48"/>
      <c r="Q365" s="43"/>
    </row>
    <row r="366" spans="1:17" s="31" customFormat="1" ht="32.1" customHeight="1">
      <c r="A366" s="45">
        <v>334</v>
      </c>
      <c r="B366" s="45">
        <v>23</v>
      </c>
      <c r="C366" s="86"/>
      <c r="D366" s="86"/>
      <c r="E366" s="87"/>
      <c r="F366" s="29">
        <v>67024</v>
      </c>
      <c r="G366" s="29">
        <f t="shared" si="42"/>
        <v>49999.903999999995</v>
      </c>
      <c r="H366" s="29"/>
      <c r="I366" s="29"/>
      <c r="J366" s="29">
        <f t="shared" si="43"/>
        <v>67024</v>
      </c>
      <c r="K366" s="29">
        <f t="shared" si="44"/>
        <v>49999.903999999995</v>
      </c>
      <c r="L366" s="48"/>
      <c r="Q366" s="43"/>
    </row>
    <row r="367" spans="1:17" s="31" customFormat="1" ht="32.1" customHeight="1">
      <c r="A367" s="45">
        <v>335</v>
      </c>
      <c r="B367" s="45">
        <v>24</v>
      </c>
      <c r="C367" s="86" t="s">
        <v>123</v>
      </c>
      <c r="D367" s="86" t="s">
        <v>124</v>
      </c>
      <c r="E367" s="87">
        <v>2</v>
      </c>
      <c r="F367" s="29">
        <v>67024</v>
      </c>
      <c r="G367" s="29">
        <f t="shared" si="42"/>
        <v>49999.903999999995</v>
      </c>
      <c r="H367" s="29"/>
      <c r="I367" s="29"/>
      <c r="J367" s="29">
        <f t="shared" si="43"/>
        <v>67024</v>
      </c>
      <c r="K367" s="29">
        <f t="shared" si="44"/>
        <v>49999.903999999995</v>
      </c>
      <c r="L367" s="48"/>
      <c r="Q367" s="43"/>
    </row>
    <row r="368" spans="1:17" s="31" customFormat="1" ht="32.1" customHeight="1">
      <c r="A368" s="45">
        <v>336</v>
      </c>
      <c r="B368" s="45">
        <v>25</v>
      </c>
      <c r="C368" s="86"/>
      <c r="D368" s="86"/>
      <c r="E368" s="87"/>
      <c r="F368" s="29">
        <v>67024</v>
      </c>
      <c r="G368" s="29">
        <f t="shared" si="42"/>
        <v>49999.903999999995</v>
      </c>
      <c r="H368" s="29"/>
      <c r="I368" s="29"/>
      <c r="J368" s="29">
        <f t="shared" si="43"/>
        <v>67024</v>
      </c>
      <c r="K368" s="29">
        <f t="shared" si="44"/>
        <v>49999.903999999995</v>
      </c>
      <c r="L368" s="48"/>
      <c r="Q368" s="43"/>
    </row>
    <row r="369" spans="1:85" s="31" customFormat="1" ht="32.1" customHeight="1">
      <c r="A369" s="45">
        <v>337</v>
      </c>
      <c r="B369" s="45">
        <v>26</v>
      </c>
      <c r="C369" s="86" t="s">
        <v>112</v>
      </c>
      <c r="D369" s="86" t="s">
        <v>127</v>
      </c>
      <c r="E369" s="87">
        <v>2</v>
      </c>
      <c r="F369" s="29">
        <v>85429</v>
      </c>
      <c r="G369" s="29">
        <f t="shared" si="42"/>
        <v>63730.034000000007</v>
      </c>
      <c r="H369" s="29">
        <f>F369*50/100</f>
        <v>42714.5</v>
      </c>
      <c r="I369" s="29"/>
      <c r="J369" s="29">
        <f t="shared" si="43"/>
        <v>128143.5</v>
      </c>
      <c r="K369" s="29">
        <f t="shared" si="44"/>
        <v>95464.755000000005</v>
      </c>
      <c r="L369" s="48"/>
      <c r="Q369" s="43"/>
    </row>
    <row r="370" spans="1:85" s="31" customFormat="1" ht="32.1" customHeight="1">
      <c r="A370" s="45">
        <v>338</v>
      </c>
      <c r="B370" s="45">
        <v>27</v>
      </c>
      <c r="C370" s="86"/>
      <c r="D370" s="86"/>
      <c r="E370" s="87"/>
      <c r="F370" s="29">
        <v>85429</v>
      </c>
      <c r="G370" s="29">
        <f t="shared" si="42"/>
        <v>63730.034000000007</v>
      </c>
      <c r="H370" s="29">
        <f>F370*50/100</f>
        <v>42714.5</v>
      </c>
      <c r="I370" s="29"/>
      <c r="J370" s="29">
        <f t="shared" si="43"/>
        <v>128143.5</v>
      </c>
      <c r="K370" s="29">
        <f t="shared" si="44"/>
        <v>95464.755000000005</v>
      </c>
      <c r="L370" s="48"/>
      <c r="Q370" s="43"/>
    </row>
    <row r="371" spans="1:85" s="31" customFormat="1" ht="32.1" customHeight="1">
      <c r="A371" s="45">
        <v>339</v>
      </c>
      <c r="B371" s="45">
        <v>28</v>
      </c>
      <c r="C371" s="34" t="s">
        <v>114</v>
      </c>
      <c r="D371" s="34" t="s">
        <v>115</v>
      </c>
      <c r="E371" s="35">
        <v>1</v>
      </c>
      <c r="F371" s="29">
        <v>90764</v>
      </c>
      <c r="G371" s="29">
        <f t="shared" si="42"/>
        <v>67709.944000000003</v>
      </c>
      <c r="H371" s="29">
        <f>F371*50/100</f>
        <v>45382</v>
      </c>
      <c r="I371" s="29"/>
      <c r="J371" s="29">
        <f t="shared" si="43"/>
        <v>136146</v>
      </c>
      <c r="K371" s="29">
        <f t="shared" si="44"/>
        <v>101306.58</v>
      </c>
      <c r="L371" s="48"/>
      <c r="Q371" s="43"/>
    </row>
    <row r="372" spans="1:85" s="31" customFormat="1" ht="32.1" customHeight="1">
      <c r="A372" s="45">
        <v>340</v>
      </c>
      <c r="B372" s="45">
        <v>29</v>
      </c>
      <c r="C372" s="34" t="s">
        <v>153</v>
      </c>
      <c r="D372" s="34" t="s">
        <v>177</v>
      </c>
      <c r="E372" s="35">
        <v>1</v>
      </c>
      <c r="F372" s="29">
        <v>67024</v>
      </c>
      <c r="G372" s="29">
        <f t="shared" si="42"/>
        <v>49999.903999999995</v>
      </c>
      <c r="H372" s="29"/>
      <c r="I372" s="29"/>
      <c r="J372" s="29">
        <f t="shared" si="43"/>
        <v>67024</v>
      </c>
      <c r="K372" s="29">
        <f t="shared" si="44"/>
        <v>49999.903999999995</v>
      </c>
      <c r="L372" s="48"/>
      <c r="Q372" s="43"/>
    </row>
    <row r="373" spans="1:85" s="31" customFormat="1" ht="32.1" customHeight="1">
      <c r="A373" s="45">
        <v>341</v>
      </c>
      <c r="B373" s="45">
        <v>30</v>
      </c>
      <c r="C373" s="34" t="s">
        <v>39</v>
      </c>
      <c r="D373" s="34" t="s">
        <v>40</v>
      </c>
      <c r="E373" s="35">
        <v>1</v>
      </c>
      <c r="F373" s="29">
        <v>67024</v>
      </c>
      <c r="G373" s="29">
        <f t="shared" si="42"/>
        <v>49999.903999999995</v>
      </c>
      <c r="H373" s="29"/>
      <c r="I373" s="29"/>
      <c r="J373" s="29">
        <f t="shared" si="43"/>
        <v>67024</v>
      </c>
      <c r="K373" s="29">
        <f t="shared" si="44"/>
        <v>49999.903999999995</v>
      </c>
      <c r="L373" s="48"/>
      <c r="Q373" s="43"/>
    </row>
    <row r="374" spans="1:85" s="31" customFormat="1" ht="32.1" customHeight="1">
      <c r="A374" s="45">
        <v>342</v>
      </c>
      <c r="B374" s="45">
        <v>31</v>
      </c>
      <c r="C374" s="34" t="s">
        <v>41</v>
      </c>
      <c r="D374" s="34" t="s">
        <v>42</v>
      </c>
      <c r="E374" s="35">
        <v>1</v>
      </c>
      <c r="F374" s="29">
        <v>67024</v>
      </c>
      <c r="G374" s="29">
        <f t="shared" si="42"/>
        <v>49999.903999999995</v>
      </c>
      <c r="H374" s="29"/>
      <c r="I374" s="29"/>
      <c r="J374" s="29">
        <f t="shared" si="43"/>
        <v>67024</v>
      </c>
      <c r="K374" s="29">
        <f t="shared" si="44"/>
        <v>49999.903999999995</v>
      </c>
      <c r="L374" s="48"/>
      <c r="Q374" s="43"/>
    </row>
    <row r="375" spans="1:85" s="31" customFormat="1" ht="32.1" customHeight="1">
      <c r="A375" s="45">
        <v>343</v>
      </c>
      <c r="B375" s="45">
        <v>32</v>
      </c>
      <c r="C375" s="34" t="s">
        <v>178</v>
      </c>
      <c r="D375" s="34" t="s">
        <v>179</v>
      </c>
      <c r="E375" s="35">
        <v>1</v>
      </c>
      <c r="F375" s="29">
        <v>100764</v>
      </c>
      <c r="G375" s="29">
        <f t="shared" si="42"/>
        <v>75169.944000000003</v>
      </c>
      <c r="H375" s="29"/>
      <c r="I375" s="29"/>
      <c r="J375" s="29">
        <f t="shared" si="43"/>
        <v>100764</v>
      </c>
      <c r="K375" s="29">
        <f t="shared" si="44"/>
        <v>75169.944000000003</v>
      </c>
      <c r="L375" s="48"/>
      <c r="Q375" s="43"/>
    </row>
    <row r="376" spans="1:85" s="31" customFormat="1" ht="32.1" customHeight="1">
      <c r="A376" s="45">
        <v>344</v>
      </c>
      <c r="B376" s="45">
        <v>33</v>
      </c>
      <c r="C376" s="86" t="s">
        <v>163</v>
      </c>
      <c r="D376" s="86" t="s">
        <v>180</v>
      </c>
      <c r="E376" s="87">
        <v>4</v>
      </c>
      <c r="F376" s="29">
        <v>67024</v>
      </c>
      <c r="G376" s="29">
        <f t="shared" si="42"/>
        <v>49999.903999999995</v>
      </c>
      <c r="H376" s="29"/>
      <c r="I376" s="29">
        <f>F376*0.3</f>
        <v>20107.2</v>
      </c>
      <c r="J376" s="29">
        <f t="shared" si="43"/>
        <v>87131.199999999997</v>
      </c>
      <c r="K376" s="29">
        <f t="shared" si="44"/>
        <v>64999.875199999995</v>
      </c>
      <c r="L376" s="48"/>
      <c r="Q376" s="43"/>
    </row>
    <row r="377" spans="1:85" s="31" customFormat="1" ht="32.1" customHeight="1">
      <c r="A377" s="45">
        <v>345</v>
      </c>
      <c r="B377" s="45">
        <v>34</v>
      </c>
      <c r="C377" s="86"/>
      <c r="D377" s="86"/>
      <c r="E377" s="87"/>
      <c r="F377" s="29">
        <v>67024</v>
      </c>
      <c r="G377" s="29">
        <f t="shared" si="42"/>
        <v>49999.903999999995</v>
      </c>
      <c r="H377" s="29"/>
      <c r="I377" s="29">
        <f>F377*0.3</f>
        <v>20107.2</v>
      </c>
      <c r="J377" s="29">
        <f t="shared" si="43"/>
        <v>87131.199999999997</v>
      </c>
      <c r="K377" s="29">
        <f t="shared" si="44"/>
        <v>64999.875199999995</v>
      </c>
      <c r="L377" s="48"/>
      <c r="Q377" s="43"/>
    </row>
    <row r="378" spans="1:85" s="31" customFormat="1" ht="32.1" customHeight="1">
      <c r="A378" s="45">
        <v>346</v>
      </c>
      <c r="B378" s="45">
        <v>35</v>
      </c>
      <c r="C378" s="86"/>
      <c r="D378" s="86"/>
      <c r="E378" s="87"/>
      <c r="F378" s="29">
        <v>67024</v>
      </c>
      <c r="G378" s="29">
        <f t="shared" si="42"/>
        <v>49999.903999999995</v>
      </c>
      <c r="H378" s="29"/>
      <c r="I378" s="29">
        <f>F378*0.3</f>
        <v>20107.2</v>
      </c>
      <c r="J378" s="29">
        <f t="shared" si="43"/>
        <v>87131.199999999997</v>
      </c>
      <c r="K378" s="29">
        <f t="shared" si="44"/>
        <v>64999.875199999995</v>
      </c>
      <c r="L378" s="48"/>
      <c r="Q378" s="43"/>
    </row>
    <row r="379" spans="1:85" s="31" customFormat="1" ht="32.1" customHeight="1">
      <c r="A379" s="45">
        <v>347</v>
      </c>
      <c r="B379" s="45">
        <v>36</v>
      </c>
      <c r="C379" s="86"/>
      <c r="D379" s="86"/>
      <c r="E379" s="87"/>
      <c r="F379" s="29">
        <v>67024</v>
      </c>
      <c r="G379" s="29">
        <f t="shared" si="42"/>
        <v>49999.903999999995</v>
      </c>
      <c r="H379" s="29"/>
      <c r="I379" s="29">
        <f>F379*0.3</f>
        <v>20107.2</v>
      </c>
      <c r="J379" s="29">
        <f t="shared" si="43"/>
        <v>87131.199999999997</v>
      </c>
      <c r="K379" s="29">
        <f t="shared" si="44"/>
        <v>64999.875199999995</v>
      </c>
      <c r="L379" s="48"/>
      <c r="Q379" s="43"/>
    </row>
    <row r="380" spans="1:85" s="49" customFormat="1" ht="32.1" customHeight="1">
      <c r="A380" s="94" t="s">
        <v>81</v>
      </c>
      <c r="B380" s="94"/>
      <c r="C380" s="94"/>
      <c r="D380" s="47" t="s">
        <v>82</v>
      </c>
      <c r="E380" s="54">
        <f>SUM(E344:E379)</f>
        <v>36</v>
      </c>
      <c r="F380" s="55">
        <f t="shared" ref="F380:K380" si="45">SUM(F344:F379)</f>
        <v>3296529</v>
      </c>
      <c r="G380" s="55">
        <f t="shared" si="45"/>
        <v>2456522.8420000011</v>
      </c>
      <c r="H380" s="55">
        <f t="shared" si="45"/>
        <v>262552.90000000002</v>
      </c>
      <c r="I380" s="55">
        <f t="shared" si="45"/>
        <v>80428.800000000003</v>
      </c>
      <c r="J380" s="55">
        <f t="shared" si="45"/>
        <v>3639510.7000000007</v>
      </c>
      <c r="K380" s="55">
        <f t="shared" si="45"/>
        <v>2710759.2222000011</v>
      </c>
      <c r="L380" s="48"/>
      <c r="M380" s="31"/>
      <c r="N380" s="31"/>
      <c r="O380" s="31"/>
      <c r="P380" s="31"/>
      <c r="Q380" s="43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</row>
    <row r="381" spans="1:85" s="56" customFormat="1" ht="32.1" customHeight="1">
      <c r="A381" s="93" t="s">
        <v>181</v>
      </c>
      <c r="B381" s="93"/>
      <c r="C381" s="93"/>
      <c r="D381" s="93"/>
      <c r="E381" s="93"/>
      <c r="F381" s="93"/>
      <c r="G381" s="93"/>
      <c r="H381" s="93"/>
      <c r="I381" s="93"/>
      <c r="J381" s="93"/>
      <c r="K381" s="93"/>
      <c r="L381" s="48"/>
      <c r="M381" s="40"/>
      <c r="N381" s="40"/>
      <c r="O381" s="40"/>
      <c r="P381" s="40"/>
      <c r="Q381" s="41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  <c r="BB381" s="40"/>
      <c r="BC381" s="40"/>
      <c r="BD381" s="40"/>
      <c r="BE381" s="40"/>
      <c r="BF381" s="40"/>
      <c r="BG381" s="40"/>
      <c r="BH381" s="40"/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E381" s="40"/>
      <c r="CF381" s="40"/>
      <c r="CG381" s="40"/>
    </row>
    <row r="382" spans="1:85" s="31" customFormat="1" ht="32.1" customHeight="1">
      <c r="A382" s="45">
        <v>348</v>
      </c>
      <c r="B382" s="45">
        <v>1</v>
      </c>
      <c r="C382" s="34" t="s">
        <v>139</v>
      </c>
      <c r="D382" s="34" t="s">
        <v>140</v>
      </c>
      <c r="E382" s="35">
        <v>1</v>
      </c>
      <c r="F382" s="29">
        <v>217123</v>
      </c>
      <c r="G382" s="29">
        <f t="shared" ref="G382:G404" si="46">+IF(F382&gt;120000,F382-F382*0.01-29280-(F382-120000)*0.26,F382-F382*0.01-F382*0.244)</f>
        <v>160419.78999999998</v>
      </c>
      <c r="H382" s="29"/>
      <c r="I382" s="29"/>
      <c r="J382" s="29">
        <f t="shared" ref="J382:J404" si="47">F382+H382+I382</f>
        <v>217123</v>
      </c>
      <c r="K382" s="29">
        <f t="shared" ref="K382:K404" si="48">+IF(J382&gt;120000,J382-J382*0.01-29280-(J382-120000)*0.26,J382-J382*0.01-J382*0.244)</f>
        <v>160419.78999999998</v>
      </c>
      <c r="L382" s="48"/>
      <c r="Q382" s="43"/>
    </row>
    <row r="383" spans="1:85" s="31" customFormat="1" ht="32.1" customHeight="1">
      <c r="A383" s="45">
        <v>349</v>
      </c>
      <c r="B383" s="45">
        <v>2</v>
      </c>
      <c r="C383" s="34" t="s">
        <v>84</v>
      </c>
      <c r="D383" s="34" t="s">
        <v>85</v>
      </c>
      <c r="E383" s="35">
        <v>1</v>
      </c>
      <c r="F383" s="29">
        <v>67024</v>
      </c>
      <c r="G383" s="29">
        <f t="shared" si="46"/>
        <v>49999.903999999995</v>
      </c>
      <c r="H383" s="29">
        <f>F383*30/100</f>
        <v>20107.2</v>
      </c>
      <c r="I383" s="29"/>
      <c r="J383" s="29">
        <f t="shared" si="47"/>
        <v>87131.199999999997</v>
      </c>
      <c r="K383" s="29">
        <f t="shared" si="48"/>
        <v>64999.875199999995</v>
      </c>
      <c r="L383" s="48"/>
      <c r="Q383" s="43"/>
    </row>
    <row r="384" spans="1:85" s="31" customFormat="1" ht="32.1" customHeight="1">
      <c r="A384" s="45">
        <v>350</v>
      </c>
      <c r="B384" s="45">
        <v>3</v>
      </c>
      <c r="C384" s="34" t="s">
        <v>86</v>
      </c>
      <c r="D384" s="34" t="s">
        <v>87</v>
      </c>
      <c r="E384" s="35">
        <v>1</v>
      </c>
      <c r="F384" s="29">
        <v>150575</v>
      </c>
      <c r="G384" s="29">
        <f t="shared" si="46"/>
        <v>111839.75</v>
      </c>
      <c r="H384" s="29"/>
      <c r="I384" s="29"/>
      <c r="J384" s="29">
        <f t="shared" si="47"/>
        <v>150575</v>
      </c>
      <c r="K384" s="29">
        <f t="shared" si="48"/>
        <v>111839.75</v>
      </c>
      <c r="L384" s="48"/>
      <c r="Q384" s="43"/>
    </row>
    <row r="385" spans="1:17" s="31" customFormat="1" ht="32.1" customHeight="1">
      <c r="A385" s="45">
        <v>351</v>
      </c>
      <c r="B385" s="45">
        <v>4</v>
      </c>
      <c r="C385" s="34" t="s">
        <v>90</v>
      </c>
      <c r="D385" s="34" t="s">
        <v>91</v>
      </c>
      <c r="E385" s="35">
        <v>1</v>
      </c>
      <c r="F385" s="29">
        <v>67024</v>
      </c>
      <c r="G385" s="29">
        <f t="shared" si="46"/>
        <v>49999.903999999995</v>
      </c>
      <c r="H385" s="29"/>
      <c r="I385" s="29"/>
      <c r="J385" s="29">
        <f t="shared" si="47"/>
        <v>67024</v>
      </c>
      <c r="K385" s="29">
        <f t="shared" si="48"/>
        <v>49999.903999999995</v>
      </c>
      <c r="L385" s="48"/>
      <c r="Q385" s="43"/>
    </row>
    <row r="386" spans="1:17" s="31" customFormat="1" ht="32.1" customHeight="1">
      <c r="A386" s="45">
        <v>352</v>
      </c>
      <c r="B386" s="45">
        <v>5</v>
      </c>
      <c r="C386" s="34" t="s">
        <v>92</v>
      </c>
      <c r="D386" s="34" t="s">
        <v>93</v>
      </c>
      <c r="E386" s="35">
        <v>1</v>
      </c>
      <c r="F386" s="29">
        <v>90027</v>
      </c>
      <c r="G386" s="29">
        <f t="shared" si="46"/>
        <v>67160.141999999993</v>
      </c>
      <c r="H386" s="29"/>
      <c r="I386" s="29"/>
      <c r="J386" s="29">
        <f t="shared" si="47"/>
        <v>90027</v>
      </c>
      <c r="K386" s="29">
        <f t="shared" si="48"/>
        <v>67160.141999999993</v>
      </c>
      <c r="L386" s="48"/>
      <c r="Q386" s="43"/>
    </row>
    <row r="387" spans="1:17" s="31" customFormat="1" ht="32.1" customHeight="1">
      <c r="A387" s="45">
        <v>353</v>
      </c>
      <c r="B387" s="45">
        <v>6</v>
      </c>
      <c r="C387" s="34" t="s">
        <v>94</v>
      </c>
      <c r="D387" s="34" t="s">
        <v>95</v>
      </c>
      <c r="E387" s="35">
        <v>1</v>
      </c>
      <c r="F387" s="29">
        <v>90362</v>
      </c>
      <c r="G387" s="29">
        <f t="shared" si="46"/>
        <v>67410.052000000011</v>
      </c>
      <c r="H387" s="29"/>
      <c r="I387" s="29"/>
      <c r="J387" s="29">
        <f t="shared" si="47"/>
        <v>90362</v>
      </c>
      <c r="K387" s="29">
        <f t="shared" si="48"/>
        <v>67410.052000000011</v>
      </c>
      <c r="L387" s="48"/>
      <c r="Q387" s="43"/>
    </row>
    <row r="388" spans="1:17" s="31" customFormat="1" ht="32.1" customHeight="1">
      <c r="A388" s="45">
        <v>354</v>
      </c>
      <c r="B388" s="45">
        <v>7</v>
      </c>
      <c r="C388" s="86" t="s">
        <v>150</v>
      </c>
      <c r="D388" s="86" t="s">
        <v>97</v>
      </c>
      <c r="E388" s="87">
        <v>3</v>
      </c>
      <c r="F388" s="29">
        <v>90134</v>
      </c>
      <c r="G388" s="29">
        <f t="shared" si="46"/>
        <v>67239.964000000007</v>
      </c>
      <c r="H388" s="29"/>
      <c r="I388" s="29"/>
      <c r="J388" s="29">
        <f t="shared" si="47"/>
        <v>90134</v>
      </c>
      <c r="K388" s="29">
        <f t="shared" si="48"/>
        <v>67239.964000000007</v>
      </c>
      <c r="L388" s="48"/>
      <c r="Q388" s="43"/>
    </row>
    <row r="389" spans="1:17" s="31" customFormat="1" ht="32.1" customHeight="1">
      <c r="A389" s="45">
        <v>355</v>
      </c>
      <c r="B389" s="45">
        <v>8</v>
      </c>
      <c r="C389" s="86"/>
      <c r="D389" s="86"/>
      <c r="E389" s="87"/>
      <c r="F389" s="29">
        <v>90134</v>
      </c>
      <c r="G389" s="29">
        <f t="shared" si="46"/>
        <v>67239.964000000007</v>
      </c>
      <c r="H389" s="29"/>
      <c r="I389" s="29"/>
      <c r="J389" s="29">
        <f t="shared" si="47"/>
        <v>90134</v>
      </c>
      <c r="K389" s="29">
        <f t="shared" si="48"/>
        <v>67239.964000000007</v>
      </c>
      <c r="L389" s="48"/>
      <c r="Q389" s="43"/>
    </row>
    <row r="390" spans="1:17" s="31" customFormat="1" ht="32.1" customHeight="1">
      <c r="A390" s="45">
        <v>356</v>
      </c>
      <c r="B390" s="45">
        <v>9</v>
      </c>
      <c r="C390" s="86"/>
      <c r="D390" s="86"/>
      <c r="E390" s="87"/>
      <c r="F390" s="29">
        <v>90134</v>
      </c>
      <c r="G390" s="29">
        <f t="shared" si="46"/>
        <v>67239.964000000007</v>
      </c>
      <c r="H390" s="29"/>
      <c r="I390" s="29"/>
      <c r="J390" s="29">
        <f t="shared" si="47"/>
        <v>90134</v>
      </c>
      <c r="K390" s="29">
        <f t="shared" si="48"/>
        <v>67239.964000000007</v>
      </c>
      <c r="L390" s="48"/>
      <c r="Q390" s="43"/>
    </row>
    <row r="391" spans="1:17" s="31" customFormat="1" ht="32.1" customHeight="1">
      <c r="A391" s="45">
        <v>357</v>
      </c>
      <c r="B391" s="45">
        <v>10</v>
      </c>
      <c r="C391" s="34" t="s">
        <v>121</v>
      </c>
      <c r="D391" s="34" t="s">
        <v>122</v>
      </c>
      <c r="E391" s="35">
        <v>1</v>
      </c>
      <c r="F391" s="29">
        <v>147562</v>
      </c>
      <c r="G391" s="29">
        <f t="shared" si="46"/>
        <v>109640.26000000001</v>
      </c>
      <c r="H391" s="29"/>
      <c r="I391" s="29"/>
      <c r="J391" s="29">
        <f t="shared" si="47"/>
        <v>147562</v>
      </c>
      <c r="K391" s="29">
        <f t="shared" si="48"/>
        <v>109640.26000000001</v>
      </c>
      <c r="L391" s="48"/>
      <c r="Q391" s="43"/>
    </row>
    <row r="392" spans="1:17" s="31" customFormat="1" ht="32.1" customHeight="1">
      <c r="A392" s="45">
        <v>358</v>
      </c>
      <c r="B392" s="45">
        <v>11</v>
      </c>
      <c r="C392" s="34" t="s">
        <v>102</v>
      </c>
      <c r="D392" s="34" t="s">
        <v>103</v>
      </c>
      <c r="E392" s="35">
        <v>1</v>
      </c>
      <c r="F392" s="29">
        <v>79605</v>
      </c>
      <c r="G392" s="29">
        <f t="shared" si="46"/>
        <v>59385.33</v>
      </c>
      <c r="H392" s="29">
        <f>F392*50/100</f>
        <v>39802.5</v>
      </c>
      <c r="I392" s="29"/>
      <c r="J392" s="29">
        <f t="shared" si="47"/>
        <v>119407.5</v>
      </c>
      <c r="K392" s="29">
        <f t="shared" si="48"/>
        <v>89077.994999999995</v>
      </c>
      <c r="L392" s="48"/>
      <c r="Q392" s="43"/>
    </row>
    <row r="393" spans="1:17" s="31" customFormat="1" ht="32.1" customHeight="1">
      <c r="A393" s="45">
        <v>359</v>
      </c>
      <c r="B393" s="45">
        <v>12</v>
      </c>
      <c r="C393" s="86" t="s">
        <v>104</v>
      </c>
      <c r="D393" s="86" t="s">
        <v>105</v>
      </c>
      <c r="E393" s="87">
        <v>2</v>
      </c>
      <c r="F393" s="29">
        <v>78056</v>
      </c>
      <c r="G393" s="29">
        <f t="shared" si="46"/>
        <v>58229.775999999998</v>
      </c>
      <c r="H393" s="29"/>
      <c r="I393" s="29"/>
      <c r="J393" s="29">
        <f t="shared" si="47"/>
        <v>78056</v>
      </c>
      <c r="K393" s="29">
        <f t="shared" si="48"/>
        <v>58229.775999999998</v>
      </c>
      <c r="L393" s="48"/>
      <c r="Q393" s="43"/>
    </row>
    <row r="394" spans="1:17" s="31" customFormat="1" ht="32.1" customHeight="1">
      <c r="A394" s="45">
        <v>360</v>
      </c>
      <c r="B394" s="45">
        <v>13</v>
      </c>
      <c r="C394" s="86"/>
      <c r="D394" s="86"/>
      <c r="E394" s="87"/>
      <c r="F394" s="29">
        <v>78056</v>
      </c>
      <c r="G394" s="29">
        <f t="shared" si="46"/>
        <v>58229.775999999998</v>
      </c>
      <c r="H394" s="29"/>
      <c r="I394" s="29"/>
      <c r="J394" s="29">
        <f t="shared" si="47"/>
        <v>78056</v>
      </c>
      <c r="K394" s="29">
        <f t="shared" si="48"/>
        <v>58229.775999999998</v>
      </c>
      <c r="L394" s="48"/>
      <c r="Q394" s="43"/>
    </row>
    <row r="395" spans="1:17" s="31" customFormat="1" ht="32.1" customHeight="1">
      <c r="A395" s="45">
        <v>361</v>
      </c>
      <c r="B395" s="45">
        <v>14</v>
      </c>
      <c r="C395" s="34" t="s">
        <v>106</v>
      </c>
      <c r="D395" s="34" t="s">
        <v>107</v>
      </c>
      <c r="E395" s="35">
        <v>1</v>
      </c>
      <c r="F395" s="29">
        <v>156387</v>
      </c>
      <c r="G395" s="29">
        <f t="shared" si="46"/>
        <v>116082.51000000001</v>
      </c>
      <c r="H395" s="29"/>
      <c r="I395" s="29"/>
      <c r="J395" s="29">
        <f t="shared" si="47"/>
        <v>156387</v>
      </c>
      <c r="K395" s="29">
        <f t="shared" si="48"/>
        <v>116082.51000000001</v>
      </c>
      <c r="L395" s="48"/>
      <c r="Q395" s="43"/>
    </row>
    <row r="396" spans="1:17" s="31" customFormat="1" ht="32.1" customHeight="1">
      <c r="A396" s="45">
        <v>362</v>
      </c>
      <c r="B396" s="45">
        <v>15</v>
      </c>
      <c r="C396" s="34" t="s">
        <v>108</v>
      </c>
      <c r="D396" s="34" t="s">
        <v>109</v>
      </c>
      <c r="E396" s="35">
        <v>1</v>
      </c>
      <c r="F396" s="29">
        <v>84061</v>
      </c>
      <c r="G396" s="29">
        <f t="shared" si="46"/>
        <v>62709.506000000001</v>
      </c>
      <c r="H396" s="29"/>
      <c r="I396" s="29"/>
      <c r="J396" s="29">
        <f t="shared" si="47"/>
        <v>84061</v>
      </c>
      <c r="K396" s="29">
        <f t="shared" si="48"/>
        <v>62709.506000000001</v>
      </c>
      <c r="L396" s="48"/>
      <c r="Q396" s="43"/>
    </row>
    <row r="397" spans="1:17" s="31" customFormat="1" ht="32.1" customHeight="1">
      <c r="A397" s="45">
        <v>363</v>
      </c>
      <c r="B397" s="45">
        <v>16</v>
      </c>
      <c r="C397" s="34" t="s">
        <v>133</v>
      </c>
      <c r="D397" s="34" t="s">
        <v>124</v>
      </c>
      <c r="E397" s="35">
        <v>1</v>
      </c>
      <c r="F397" s="29">
        <v>67024</v>
      </c>
      <c r="G397" s="29">
        <f t="shared" si="46"/>
        <v>49999.903999999995</v>
      </c>
      <c r="H397" s="29"/>
      <c r="I397" s="29"/>
      <c r="J397" s="29">
        <f t="shared" si="47"/>
        <v>67024</v>
      </c>
      <c r="K397" s="29">
        <f t="shared" si="48"/>
        <v>49999.903999999995</v>
      </c>
      <c r="L397" s="48"/>
      <c r="Q397" s="43"/>
    </row>
    <row r="398" spans="1:17" s="31" customFormat="1" ht="32.1" customHeight="1">
      <c r="A398" s="45">
        <v>364</v>
      </c>
      <c r="B398" s="45">
        <v>17</v>
      </c>
      <c r="C398" s="86" t="s">
        <v>125</v>
      </c>
      <c r="D398" s="86" t="s">
        <v>126</v>
      </c>
      <c r="E398" s="87">
        <v>2</v>
      </c>
      <c r="F398" s="29">
        <v>67024</v>
      </c>
      <c r="G398" s="29">
        <f t="shared" si="46"/>
        <v>49999.903999999995</v>
      </c>
      <c r="H398" s="29"/>
      <c r="I398" s="29"/>
      <c r="J398" s="29">
        <f t="shared" si="47"/>
        <v>67024</v>
      </c>
      <c r="K398" s="29">
        <f t="shared" si="48"/>
        <v>49999.903999999995</v>
      </c>
      <c r="L398" s="48"/>
      <c r="Q398" s="43"/>
    </row>
    <row r="399" spans="1:17" s="31" customFormat="1" ht="32.1" customHeight="1">
      <c r="A399" s="45">
        <v>365</v>
      </c>
      <c r="B399" s="45">
        <v>18</v>
      </c>
      <c r="C399" s="86"/>
      <c r="D399" s="86"/>
      <c r="E399" s="87"/>
      <c r="F399" s="29">
        <v>67024</v>
      </c>
      <c r="G399" s="29">
        <f t="shared" si="46"/>
        <v>49999.903999999995</v>
      </c>
      <c r="H399" s="29"/>
      <c r="I399" s="29"/>
      <c r="J399" s="29">
        <f t="shared" si="47"/>
        <v>67024</v>
      </c>
      <c r="K399" s="29">
        <f t="shared" si="48"/>
        <v>49999.903999999995</v>
      </c>
      <c r="L399" s="48"/>
      <c r="Q399" s="43"/>
    </row>
    <row r="400" spans="1:17" s="31" customFormat="1" ht="32.1" customHeight="1">
      <c r="A400" s="45">
        <v>366</v>
      </c>
      <c r="B400" s="45">
        <v>19</v>
      </c>
      <c r="C400" s="86" t="s">
        <v>112</v>
      </c>
      <c r="D400" s="86" t="s">
        <v>127</v>
      </c>
      <c r="E400" s="87">
        <v>2</v>
      </c>
      <c r="F400" s="29">
        <v>79610</v>
      </c>
      <c r="G400" s="29">
        <f t="shared" si="46"/>
        <v>59389.06</v>
      </c>
      <c r="H400" s="29">
        <f>F400*50/100</f>
        <v>39805</v>
      </c>
      <c r="I400" s="29"/>
      <c r="J400" s="29">
        <f t="shared" si="47"/>
        <v>119415</v>
      </c>
      <c r="K400" s="29">
        <f t="shared" si="48"/>
        <v>89083.590000000011</v>
      </c>
      <c r="L400" s="48"/>
      <c r="Q400" s="43"/>
    </row>
    <row r="401" spans="1:85" s="31" customFormat="1" ht="32.1" customHeight="1">
      <c r="A401" s="45">
        <v>367</v>
      </c>
      <c r="B401" s="45">
        <v>20</v>
      </c>
      <c r="C401" s="86"/>
      <c r="D401" s="86"/>
      <c r="E401" s="87"/>
      <c r="F401" s="29">
        <v>79610</v>
      </c>
      <c r="G401" s="29">
        <f t="shared" si="46"/>
        <v>59389.06</v>
      </c>
      <c r="H401" s="29">
        <f>F401*50/100</f>
        <v>39805</v>
      </c>
      <c r="I401" s="29"/>
      <c r="J401" s="29">
        <f t="shared" si="47"/>
        <v>119415</v>
      </c>
      <c r="K401" s="29">
        <f t="shared" si="48"/>
        <v>89083.590000000011</v>
      </c>
      <c r="L401" s="48"/>
      <c r="Q401" s="43"/>
    </row>
    <row r="402" spans="1:85" s="31" customFormat="1" ht="32.1" customHeight="1">
      <c r="A402" s="45">
        <v>368</v>
      </c>
      <c r="B402" s="45">
        <v>21</v>
      </c>
      <c r="C402" s="34" t="s">
        <v>114</v>
      </c>
      <c r="D402" s="34" t="s">
        <v>115</v>
      </c>
      <c r="E402" s="35">
        <v>1</v>
      </c>
      <c r="F402" s="29">
        <v>67359</v>
      </c>
      <c r="G402" s="29">
        <f t="shared" si="46"/>
        <v>50249.813999999998</v>
      </c>
      <c r="H402" s="29">
        <f>F402*50/100</f>
        <v>33679.5</v>
      </c>
      <c r="I402" s="29"/>
      <c r="J402" s="29">
        <f t="shared" si="47"/>
        <v>101038.5</v>
      </c>
      <c r="K402" s="29">
        <f t="shared" si="48"/>
        <v>75374.721000000005</v>
      </c>
      <c r="L402" s="48"/>
      <c r="Q402" s="43"/>
    </row>
    <row r="403" spans="1:85" s="31" customFormat="1" ht="32.1" customHeight="1">
      <c r="A403" s="45">
        <v>369</v>
      </c>
      <c r="B403" s="45">
        <v>22</v>
      </c>
      <c r="C403" s="34" t="s">
        <v>39</v>
      </c>
      <c r="D403" s="34" t="s">
        <v>40</v>
      </c>
      <c r="E403" s="35">
        <v>1</v>
      </c>
      <c r="F403" s="29">
        <v>67024</v>
      </c>
      <c r="G403" s="29">
        <f t="shared" si="46"/>
        <v>49999.903999999995</v>
      </c>
      <c r="H403" s="29"/>
      <c r="I403" s="29"/>
      <c r="J403" s="29">
        <f t="shared" si="47"/>
        <v>67024</v>
      </c>
      <c r="K403" s="29">
        <f t="shared" si="48"/>
        <v>49999.903999999995</v>
      </c>
      <c r="L403" s="48"/>
      <c r="Q403" s="43"/>
    </row>
    <row r="404" spans="1:85" s="31" customFormat="1" ht="32.1" customHeight="1">
      <c r="A404" s="45">
        <v>370</v>
      </c>
      <c r="B404" s="45">
        <v>23</v>
      </c>
      <c r="C404" s="34" t="s">
        <v>41</v>
      </c>
      <c r="D404" s="34" t="s">
        <v>42</v>
      </c>
      <c r="E404" s="35">
        <v>1</v>
      </c>
      <c r="F404" s="29">
        <v>67024</v>
      </c>
      <c r="G404" s="29">
        <f t="shared" si="46"/>
        <v>49999.903999999995</v>
      </c>
      <c r="H404" s="29"/>
      <c r="I404" s="29"/>
      <c r="J404" s="29">
        <f t="shared" si="47"/>
        <v>67024</v>
      </c>
      <c r="K404" s="29">
        <f t="shared" si="48"/>
        <v>49999.903999999995</v>
      </c>
      <c r="L404" s="48"/>
      <c r="Q404" s="43"/>
    </row>
    <row r="405" spans="1:85" s="49" customFormat="1" ht="32.1" customHeight="1">
      <c r="A405" s="94" t="s">
        <v>81</v>
      </c>
      <c r="B405" s="94"/>
      <c r="C405" s="94"/>
      <c r="D405" s="47" t="s">
        <v>82</v>
      </c>
      <c r="E405" s="54">
        <f>SUM(E382:E404)</f>
        <v>23</v>
      </c>
      <c r="F405" s="55">
        <f t="shared" ref="F405:K405" si="49">SUM(F382:F404)</f>
        <v>2137963</v>
      </c>
      <c r="G405" s="55">
        <f t="shared" si="49"/>
        <v>1591854.0460000006</v>
      </c>
      <c r="H405" s="55">
        <f t="shared" si="49"/>
        <v>173199.2</v>
      </c>
      <c r="I405" s="55">
        <f t="shared" si="49"/>
        <v>0</v>
      </c>
      <c r="J405" s="55">
        <f t="shared" si="49"/>
        <v>2311162.2000000002</v>
      </c>
      <c r="K405" s="55">
        <f t="shared" si="49"/>
        <v>1721060.6492000006</v>
      </c>
      <c r="L405" s="48"/>
      <c r="M405" s="31"/>
      <c r="N405" s="31"/>
      <c r="O405" s="31"/>
      <c r="P405" s="31"/>
      <c r="Q405" s="43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</row>
    <row r="406" spans="1:85" s="56" customFormat="1" ht="32.1" customHeight="1">
      <c r="A406" s="93" t="s">
        <v>182</v>
      </c>
      <c r="B406" s="93"/>
      <c r="C406" s="93"/>
      <c r="D406" s="93"/>
      <c r="E406" s="93"/>
      <c r="F406" s="93"/>
      <c r="G406" s="93"/>
      <c r="H406" s="93"/>
      <c r="I406" s="93"/>
      <c r="J406" s="93"/>
      <c r="K406" s="93"/>
      <c r="L406" s="48"/>
      <c r="M406" s="40"/>
      <c r="N406" s="40"/>
      <c r="O406" s="40"/>
      <c r="P406" s="40"/>
      <c r="Q406" s="41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  <c r="BB406" s="40"/>
      <c r="BC406" s="40"/>
      <c r="BD406" s="40"/>
      <c r="BE406" s="40"/>
      <c r="BF406" s="40"/>
      <c r="BG406" s="40"/>
      <c r="BH406" s="40"/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E406" s="40"/>
      <c r="CF406" s="40"/>
      <c r="CG406" s="40"/>
    </row>
    <row r="407" spans="1:85" s="31" customFormat="1" ht="32.1" customHeight="1">
      <c r="A407" s="45">
        <v>371</v>
      </c>
      <c r="B407" s="45">
        <v>1</v>
      </c>
      <c r="C407" s="34" t="s">
        <v>139</v>
      </c>
      <c r="D407" s="34" t="s">
        <v>140</v>
      </c>
      <c r="E407" s="35">
        <v>1</v>
      </c>
      <c r="F407" s="29">
        <v>217123</v>
      </c>
      <c r="G407" s="29">
        <f t="shared" ref="G407:G426" si="50">+IF(F407&gt;120000,F407-F407*0.01-29280-(F407-120000)*0.26,F407-F407*0.01-F407*0.244)</f>
        <v>160419.78999999998</v>
      </c>
      <c r="H407" s="29"/>
      <c r="I407" s="29"/>
      <c r="J407" s="29">
        <f t="shared" ref="J407:J426" si="51">F407+H407+I407</f>
        <v>217123</v>
      </c>
      <c r="K407" s="29">
        <f t="shared" ref="K407:K426" si="52">+IF(J407&gt;120000,J407-J407*0.01-29280-(J407-120000)*0.26,J407-J407*0.01-J407*0.244)</f>
        <v>160419.78999999998</v>
      </c>
      <c r="L407" s="48"/>
      <c r="Q407" s="43"/>
    </row>
    <row r="408" spans="1:85" s="31" customFormat="1" ht="32.1" customHeight="1">
      <c r="A408" s="45">
        <v>372</v>
      </c>
      <c r="B408" s="45">
        <v>2</v>
      </c>
      <c r="C408" s="34" t="s">
        <v>84</v>
      </c>
      <c r="D408" s="34" t="s">
        <v>85</v>
      </c>
      <c r="E408" s="35">
        <v>1</v>
      </c>
      <c r="F408" s="29">
        <v>67024</v>
      </c>
      <c r="G408" s="29">
        <f t="shared" si="50"/>
        <v>49999.903999999995</v>
      </c>
      <c r="H408" s="29">
        <f>F408*30/100</f>
        <v>20107.2</v>
      </c>
      <c r="I408" s="29"/>
      <c r="J408" s="29">
        <f t="shared" si="51"/>
        <v>87131.199999999997</v>
      </c>
      <c r="K408" s="29">
        <f t="shared" si="52"/>
        <v>64999.875199999995</v>
      </c>
      <c r="L408" s="48"/>
      <c r="Q408" s="43"/>
    </row>
    <row r="409" spans="1:85" s="31" customFormat="1" ht="32.1" customHeight="1">
      <c r="A409" s="45">
        <v>373</v>
      </c>
      <c r="B409" s="45">
        <v>3</v>
      </c>
      <c r="C409" s="34" t="s">
        <v>86</v>
      </c>
      <c r="D409" s="34" t="s">
        <v>87</v>
      </c>
      <c r="E409" s="35">
        <v>1</v>
      </c>
      <c r="F409" s="29">
        <v>115167</v>
      </c>
      <c r="G409" s="29">
        <f t="shared" si="50"/>
        <v>85914.581999999995</v>
      </c>
      <c r="H409" s="29"/>
      <c r="I409" s="29"/>
      <c r="J409" s="29">
        <f t="shared" si="51"/>
        <v>115167</v>
      </c>
      <c r="K409" s="29">
        <f t="shared" si="52"/>
        <v>85914.581999999995</v>
      </c>
      <c r="L409" s="48"/>
      <c r="Q409" s="43"/>
    </row>
    <row r="410" spans="1:85" s="31" customFormat="1" ht="32.1" customHeight="1">
      <c r="A410" s="45">
        <v>374</v>
      </c>
      <c r="B410" s="45">
        <v>4</v>
      </c>
      <c r="C410" s="34" t="s">
        <v>90</v>
      </c>
      <c r="D410" s="34" t="s">
        <v>91</v>
      </c>
      <c r="E410" s="35">
        <v>1</v>
      </c>
      <c r="F410" s="29">
        <v>67024</v>
      </c>
      <c r="G410" s="29">
        <f t="shared" si="50"/>
        <v>49999.903999999995</v>
      </c>
      <c r="H410" s="29"/>
      <c r="I410" s="29"/>
      <c r="J410" s="29">
        <f t="shared" si="51"/>
        <v>67024</v>
      </c>
      <c r="K410" s="29">
        <f t="shared" si="52"/>
        <v>49999.903999999995</v>
      </c>
      <c r="L410" s="48"/>
      <c r="Q410" s="43"/>
    </row>
    <row r="411" spans="1:85" s="31" customFormat="1" ht="32.1" customHeight="1">
      <c r="A411" s="45">
        <v>375</v>
      </c>
      <c r="B411" s="45">
        <v>5</v>
      </c>
      <c r="C411" s="34" t="s">
        <v>94</v>
      </c>
      <c r="D411" s="34" t="s">
        <v>95</v>
      </c>
      <c r="E411" s="35">
        <v>1</v>
      </c>
      <c r="F411" s="29">
        <v>82359</v>
      </c>
      <c r="G411" s="29">
        <f t="shared" si="50"/>
        <v>61439.813999999998</v>
      </c>
      <c r="H411" s="29"/>
      <c r="I411" s="29"/>
      <c r="J411" s="29">
        <f t="shared" si="51"/>
        <v>82359</v>
      </c>
      <c r="K411" s="29">
        <f t="shared" si="52"/>
        <v>61439.813999999998</v>
      </c>
      <c r="L411" s="48"/>
      <c r="Q411" s="43"/>
    </row>
    <row r="412" spans="1:85" s="31" customFormat="1" ht="32.1" customHeight="1">
      <c r="A412" s="45">
        <v>376</v>
      </c>
      <c r="B412" s="45">
        <v>6</v>
      </c>
      <c r="C412" s="86" t="s">
        <v>167</v>
      </c>
      <c r="D412" s="86" t="s">
        <v>97</v>
      </c>
      <c r="E412" s="87">
        <v>2</v>
      </c>
      <c r="F412" s="29">
        <v>90429</v>
      </c>
      <c r="G412" s="29">
        <f t="shared" si="50"/>
        <v>67460.034000000014</v>
      </c>
      <c r="H412" s="29"/>
      <c r="I412" s="29"/>
      <c r="J412" s="29">
        <f t="shared" si="51"/>
        <v>90429</v>
      </c>
      <c r="K412" s="29">
        <f t="shared" si="52"/>
        <v>67460.034000000014</v>
      </c>
      <c r="L412" s="48"/>
      <c r="Q412" s="43"/>
    </row>
    <row r="413" spans="1:85" s="31" customFormat="1" ht="32.1" customHeight="1">
      <c r="A413" s="45">
        <v>377</v>
      </c>
      <c r="B413" s="45">
        <v>7</v>
      </c>
      <c r="C413" s="86"/>
      <c r="D413" s="86"/>
      <c r="E413" s="87"/>
      <c r="F413" s="29">
        <v>90429</v>
      </c>
      <c r="G413" s="29">
        <f t="shared" si="50"/>
        <v>67460.034000000014</v>
      </c>
      <c r="H413" s="29"/>
      <c r="I413" s="29"/>
      <c r="J413" s="29">
        <f t="shared" si="51"/>
        <v>90429</v>
      </c>
      <c r="K413" s="29">
        <f t="shared" si="52"/>
        <v>67460.034000000014</v>
      </c>
      <c r="L413" s="48"/>
      <c r="Q413" s="43"/>
    </row>
    <row r="414" spans="1:85" s="31" customFormat="1" ht="32.1" customHeight="1">
      <c r="A414" s="45">
        <v>378</v>
      </c>
      <c r="B414" s="45">
        <v>8</v>
      </c>
      <c r="C414" s="34" t="s">
        <v>98</v>
      </c>
      <c r="D414" s="34" t="s">
        <v>136</v>
      </c>
      <c r="E414" s="35">
        <v>1</v>
      </c>
      <c r="F414" s="29">
        <v>74028</v>
      </c>
      <c r="G414" s="29">
        <f t="shared" si="50"/>
        <v>55224.888000000006</v>
      </c>
      <c r="H414" s="29"/>
      <c r="I414" s="29"/>
      <c r="J414" s="29">
        <f t="shared" si="51"/>
        <v>74028</v>
      </c>
      <c r="K414" s="29">
        <f t="shared" si="52"/>
        <v>55224.888000000006</v>
      </c>
      <c r="L414" s="48"/>
      <c r="Q414" s="43"/>
    </row>
    <row r="415" spans="1:85" s="31" customFormat="1" ht="32.1" customHeight="1">
      <c r="A415" s="45">
        <v>379</v>
      </c>
      <c r="B415" s="45">
        <v>9</v>
      </c>
      <c r="C415" s="34" t="s">
        <v>121</v>
      </c>
      <c r="D415" s="34" t="s">
        <v>122</v>
      </c>
      <c r="E415" s="35">
        <v>1</v>
      </c>
      <c r="F415" s="29">
        <v>115174</v>
      </c>
      <c r="G415" s="29">
        <f t="shared" si="50"/>
        <v>85919.804000000004</v>
      </c>
      <c r="H415" s="29"/>
      <c r="I415" s="29"/>
      <c r="J415" s="29">
        <f t="shared" si="51"/>
        <v>115174</v>
      </c>
      <c r="K415" s="29">
        <f t="shared" si="52"/>
        <v>85919.804000000004</v>
      </c>
      <c r="L415" s="48"/>
      <c r="Q415" s="43"/>
    </row>
    <row r="416" spans="1:85" s="31" customFormat="1" ht="32.1" customHeight="1">
      <c r="A416" s="45">
        <v>380</v>
      </c>
      <c r="B416" s="45">
        <v>10</v>
      </c>
      <c r="C416" s="34" t="s">
        <v>102</v>
      </c>
      <c r="D416" s="34" t="s">
        <v>103</v>
      </c>
      <c r="E416" s="35">
        <v>1</v>
      </c>
      <c r="F416" s="29">
        <v>85764</v>
      </c>
      <c r="G416" s="29">
        <f t="shared" si="50"/>
        <v>63979.944000000003</v>
      </c>
      <c r="H416" s="29">
        <f>F416*50/100</f>
        <v>42882</v>
      </c>
      <c r="I416" s="29"/>
      <c r="J416" s="29">
        <f t="shared" si="51"/>
        <v>128646</v>
      </c>
      <c r="K416" s="29">
        <f t="shared" si="52"/>
        <v>95831.579999999987</v>
      </c>
      <c r="L416" s="48"/>
      <c r="Q416" s="43"/>
    </row>
    <row r="417" spans="1:85" s="31" customFormat="1" ht="32.1" customHeight="1">
      <c r="A417" s="45">
        <v>381</v>
      </c>
      <c r="B417" s="45">
        <v>11</v>
      </c>
      <c r="C417" s="86" t="s">
        <v>104</v>
      </c>
      <c r="D417" s="86" t="s">
        <v>105</v>
      </c>
      <c r="E417" s="87">
        <v>2</v>
      </c>
      <c r="F417" s="29">
        <v>77024</v>
      </c>
      <c r="G417" s="29">
        <f t="shared" si="50"/>
        <v>57459.903999999995</v>
      </c>
      <c r="H417" s="29"/>
      <c r="I417" s="29"/>
      <c r="J417" s="29">
        <f t="shared" si="51"/>
        <v>77024</v>
      </c>
      <c r="K417" s="29">
        <f t="shared" si="52"/>
        <v>57459.903999999995</v>
      </c>
      <c r="L417" s="48"/>
      <c r="Q417" s="43"/>
    </row>
    <row r="418" spans="1:85" s="31" customFormat="1" ht="32.1" customHeight="1">
      <c r="A418" s="45">
        <v>382</v>
      </c>
      <c r="B418" s="45">
        <v>12</v>
      </c>
      <c r="C418" s="86"/>
      <c r="D418" s="86"/>
      <c r="E418" s="87"/>
      <c r="F418" s="29">
        <v>77024</v>
      </c>
      <c r="G418" s="29">
        <f t="shared" si="50"/>
        <v>57459.903999999995</v>
      </c>
      <c r="H418" s="29"/>
      <c r="I418" s="29"/>
      <c r="J418" s="29">
        <f t="shared" si="51"/>
        <v>77024</v>
      </c>
      <c r="K418" s="29">
        <f t="shared" si="52"/>
        <v>57459.903999999995</v>
      </c>
      <c r="L418" s="48"/>
      <c r="Q418" s="43"/>
    </row>
    <row r="419" spans="1:85" s="31" customFormat="1" ht="32.1" customHeight="1">
      <c r="A419" s="45">
        <v>383</v>
      </c>
      <c r="B419" s="45">
        <v>13</v>
      </c>
      <c r="C419" s="34" t="s">
        <v>106</v>
      </c>
      <c r="D419" s="34" t="s">
        <v>107</v>
      </c>
      <c r="E419" s="35">
        <v>1</v>
      </c>
      <c r="F419" s="29">
        <v>156384</v>
      </c>
      <c r="G419" s="29">
        <f t="shared" si="50"/>
        <v>116080.32000000001</v>
      </c>
      <c r="H419" s="29"/>
      <c r="I419" s="29"/>
      <c r="J419" s="29">
        <f t="shared" si="51"/>
        <v>156384</v>
      </c>
      <c r="K419" s="29">
        <f t="shared" si="52"/>
        <v>116080.32000000001</v>
      </c>
      <c r="L419" s="48"/>
      <c r="Q419" s="43"/>
    </row>
    <row r="420" spans="1:85" s="31" customFormat="1" ht="32.1" customHeight="1">
      <c r="A420" s="45">
        <v>384</v>
      </c>
      <c r="B420" s="45">
        <v>14</v>
      </c>
      <c r="C420" s="86" t="s">
        <v>125</v>
      </c>
      <c r="D420" s="86" t="s">
        <v>126</v>
      </c>
      <c r="E420" s="87">
        <v>2</v>
      </c>
      <c r="F420" s="29">
        <v>67024</v>
      </c>
      <c r="G420" s="29">
        <f t="shared" si="50"/>
        <v>49999.903999999995</v>
      </c>
      <c r="H420" s="29"/>
      <c r="I420" s="29"/>
      <c r="J420" s="29">
        <f t="shared" si="51"/>
        <v>67024</v>
      </c>
      <c r="K420" s="29">
        <f t="shared" si="52"/>
        <v>49999.903999999995</v>
      </c>
      <c r="L420" s="48"/>
      <c r="Q420" s="43"/>
    </row>
    <row r="421" spans="1:85" s="31" customFormat="1" ht="32.1" customHeight="1">
      <c r="A421" s="45">
        <v>385</v>
      </c>
      <c r="B421" s="45">
        <v>15</v>
      </c>
      <c r="C421" s="86"/>
      <c r="D421" s="86"/>
      <c r="E421" s="87"/>
      <c r="F421" s="29">
        <v>67024</v>
      </c>
      <c r="G421" s="29">
        <f t="shared" si="50"/>
        <v>49999.903999999995</v>
      </c>
      <c r="H421" s="29"/>
      <c r="I421" s="29"/>
      <c r="J421" s="29">
        <f t="shared" si="51"/>
        <v>67024</v>
      </c>
      <c r="K421" s="29">
        <f t="shared" si="52"/>
        <v>49999.903999999995</v>
      </c>
      <c r="L421" s="48"/>
      <c r="Q421" s="43"/>
    </row>
    <row r="422" spans="1:85" s="31" customFormat="1" ht="32.1" customHeight="1">
      <c r="A422" s="45">
        <v>386</v>
      </c>
      <c r="B422" s="45">
        <v>16</v>
      </c>
      <c r="C422" s="86" t="s">
        <v>112</v>
      </c>
      <c r="D422" s="86" t="s">
        <v>127</v>
      </c>
      <c r="E422" s="87">
        <v>2</v>
      </c>
      <c r="F422" s="29">
        <v>85764</v>
      </c>
      <c r="G422" s="29">
        <f t="shared" si="50"/>
        <v>63979.944000000003</v>
      </c>
      <c r="H422" s="29">
        <f>F422*50/100</f>
        <v>42882</v>
      </c>
      <c r="I422" s="29"/>
      <c r="J422" s="29">
        <f t="shared" si="51"/>
        <v>128646</v>
      </c>
      <c r="K422" s="29">
        <f t="shared" si="52"/>
        <v>95831.579999999987</v>
      </c>
      <c r="L422" s="48"/>
      <c r="Q422" s="43"/>
    </row>
    <row r="423" spans="1:85" s="31" customFormat="1" ht="32.1" customHeight="1">
      <c r="A423" s="45">
        <v>387</v>
      </c>
      <c r="B423" s="45">
        <v>17</v>
      </c>
      <c r="C423" s="86"/>
      <c r="D423" s="86"/>
      <c r="E423" s="87"/>
      <c r="F423" s="29">
        <v>85764</v>
      </c>
      <c r="G423" s="29">
        <f t="shared" si="50"/>
        <v>63979.944000000003</v>
      </c>
      <c r="H423" s="29">
        <f>F423*50/100</f>
        <v>42882</v>
      </c>
      <c r="I423" s="29"/>
      <c r="J423" s="29">
        <f t="shared" si="51"/>
        <v>128646</v>
      </c>
      <c r="K423" s="29">
        <f t="shared" si="52"/>
        <v>95831.579999999987</v>
      </c>
      <c r="L423" s="48"/>
      <c r="Q423" s="43"/>
    </row>
    <row r="424" spans="1:85" s="31" customFormat="1" ht="32.1" customHeight="1">
      <c r="A424" s="45">
        <v>388</v>
      </c>
      <c r="B424" s="45">
        <v>18</v>
      </c>
      <c r="C424" s="34" t="s">
        <v>114</v>
      </c>
      <c r="D424" s="34" t="s">
        <v>115</v>
      </c>
      <c r="E424" s="35">
        <v>1</v>
      </c>
      <c r="F424" s="29">
        <v>67359</v>
      </c>
      <c r="G424" s="29">
        <f t="shared" si="50"/>
        <v>50249.813999999998</v>
      </c>
      <c r="H424" s="29">
        <f>F424*50/100</f>
        <v>33679.5</v>
      </c>
      <c r="I424" s="29"/>
      <c r="J424" s="29">
        <f t="shared" si="51"/>
        <v>101038.5</v>
      </c>
      <c r="K424" s="29">
        <f t="shared" si="52"/>
        <v>75374.721000000005</v>
      </c>
      <c r="L424" s="48"/>
      <c r="Q424" s="43"/>
    </row>
    <row r="425" spans="1:85" s="31" customFormat="1" ht="32.1" customHeight="1">
      <c r="A425" s="45">
        <v>389</v>
      </c>
      <c r="B425" s="45">
        <v>19</v>
      </c>
      <c r="C425" s="34" t="s">
        <v>39</v>
      </c>
      <c r="D425" s="34" t="s">
        <v>40</v>
      </c>
      <c r="E425" s="35">
        <v>1</v>
      </c>
      <c r="F425" s="29">
        <v>67024</v>
      </c>
      <c r="G425" s="29">
        <f t="shared" si="50"/>
        <v>49999.903999999995</v>
      </c>
      <c r="H425" s="29"/>
      <c r="I425" s="29"/>
      <c r="J425" s="29">
        <f t="shared" si="51"/>
        <v>67024</v>
      </c>
      <c r="K425" s="29">
        <f t="shared" si="52"/>
        <v>49999.903999999995</v>
      </c>
      <c r="L425" s="48"/>
      <c r="Q425" s="43"/>
    </row>
    <row r="426" spans="1:85" s="31" customFormat="1" ht="32.1" customHeight="1">
      <c r="A426" s="45">
        <v>390</v>
      </c>
      <c r="B426" s="45">
        <v>20</v>
      </c>
      <c r="C426" s="34" t="s">
        <v>41</v>
      </c>
      <c r="D426" s="34" t="s">
        <v>42</v>
      </c>
      <c r="E426" s="35">
        <v>1</v>
      </c>
      <c r="F426" s="29">
        <v>67024</v>
      </c>
      <c r="G426" s="29">
        <f t="shared" si="50"/>
        <v>49999.903999999995</v>
      </c>
      <c r="H426" s="29"/>
      <c r="I426" s="29"/>
      <c r="J426" s="29">
        <f t="shared" si="51"/>
        <v>67024</v>
      </c>
      <c r="K426" s="29">
        <f t="shared" si="52"/>
        <v>49999.903999999995</v>
      </c>
      <c r="L426" s="48"/>
      <c r="Q426" s="43"/>
    </row>
    <row r="427" spans="1:85" s="49" customFormat="1" ht="32.1" customHeight="1">
      <c r="A427" s="94" t="s">
        <v>81</v>
      </c>
      <c r="B427" s="94"/>
      <c r="C427" s="94"/>
      <c r="D427" s="47"/>
      <c r="E427" s="54">
        <f>SUM(E407:E426)</f>
        <v>20</v>
      </c>
      <c r="F427" s="55">
        <f t="shared" ref="F427:K427" si="53">SUM(F407:F426)</f>
        <v>1821936</v>
      </c>
      <c r="G427" s="55">
        <f t="shared" si="53"/>
        <v>1357028.1439999999</v>
      </c>
      <c r="H427" s="55">
        <f t="shared" si="53"/>
        <v>182432.7</v>
      </c>
      <c r="I427" s="55">
        <f t="shared" si="53"/>
        <v>0</v>
      </c>
      <c r="J427" s="55">
        <f t="shared" si="53"/>
        <v>2004368.7</v>
      </c>
      <c r="K427" s="55">
        <f t="shared" si="53"/>
        <v>1492707.9302000003</v>
      </c>
      <c r="L427" s="48"/>
      <c r="M427" s="31"/>
      <c r="N427" s="31"/>
      <c r="O427" s="31"/>
      <c r="P427" s="31"/>
      <c r="Q427" s="43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</row>
    <row r="428" spans="1:85" s="56" customFormat="1" ht="32.1" customHeight="1">
      <c r="A428" s="93" t="s">
        <v>183</v>
      </c>
      <c r="B428" s="93"/>
      <c r="C428" s="93"/>
      <c r="D428" s="93"/>
      <c r="E428" s="93"/>
      <c r="F428" s="93"/>
      <c r="G428" s="93"/>
      <c r="H428" s="93"/>
      <c r="I428" s="93"/>
      <c r="J428" s="93"/>
      <c r="K428" s="93"/>
      <c r="L428" s="48"/>
      <c r="M428" s="40"/>
      <c r="N428" s="40"/>
      <c r="O428" s="40"/>
      <c r="P428" s="40"/>
      <c r="Q428" s="41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</row>
    <row r="429" spans="1:85" s="61" customFormat="1" ht="32.1" customHeight="1">
      <c r="A429" s="63">
        <v>391</v>
      </c>
      <c r="B429" s="63">
        <v>1</v>
      </c>
      <c r="C429" s="34" t="s">
        <v>139</v>
      </c>
      <c r="D429" s="34" t="s">
        <v>140</v>
      </c>
      <c r="E429" s="64">
        <v>1</v>
      </c>
      <c r="F429" s="60">
        <v>206603</v>
      </c>
      <c r="G429" s="29">
        <f t="shared" ref="G429:G440" si="54">+IF(F429&gt;120000,F429-F429*0.01-29280-(F429-120000)*0.26,F429-F429*0.01-F429*0.244)</f>
        <v>152740.19</v>
      </c>
      <c r="H429" s="29"/>
      <c r="I429" s="29"/>
      <c r="J429" s="29">
        <f t="shared" ref="J429:J439" si="55">F429+H429+I429</f>
        <v>206603</v>
      </c>
      <c r="K429" s="29">
        <f t="shared" ref="K429:K440" si="56">+IF(J429&gt;120000,J429-J429*0.01-29280-(J429-120000)*0.26,J429-J429*0.01-J429*0.244)</f>
        <v>152740.19</v>
      </c>
      <c r="L429" s="48"/>
      <c r="Q429" s="62"/>
    </row>
    <row r="430" spans="1:85" s="61" customFormat="1" ht="32.1" customHeight="1">
      <c r="A430" s="63">
        <v>392</v>
      </c>
      <c r="B430" s="63">
        <v>2</v>
      </c>
      <c r="C430" s="34" t="s">
        <v>90</v>
      </c>
      <c r="D430" s="34" t="s">
        <v>91</v>
      </c>
      <c r="E430" s="64">
        <v>1</v>
      </c>
      <c r="F430" s="60">
        <v>67024</v>
      </c>
      <c r="G430" s="29">
        <f t="shared" si="54"/>
        <v>49999.903999999995</v>
      </c>
      <c r="H430" s="29"/>
      <c r="I430" s="29"/>
      <c r="J430" s="29">
        <f t="shared" si="55"/>
        <v>67024</v>
      </c>
      <c r="K430" s="29">
        <f t="shared" si="56"/>
        <v>49999.903999999995</v>
      </c>
      <c r="L430" s="48"/>
      <c r="Q430" s="62"/>
    </row>
    <row r="431" spans="1:85" s="61" customFormat="1" ht="32.1" customHeight="1">
      <c r="A431" s="63">
        <v>393</v>
      </c>
      <c r="B431" s="63">
        <v>3</v>
      </c>
      <c r="C431" s="34" t="s">
        <v>120</v>
      </c>
      <c r="D431" s="34" t="s">
        <v>97</v>
      </c>
      <c r="E431" s="64">
        <v>1</v>
      </c>
      <c r="F431" s="60">
        <v>90429</v>
      </c>
      <c r="G431" s="29">
        <f t="shared" si="54"/>
        <v>67460.034000000014</v>
      </c>
      <c r="H431" s="29"/>
      <c r="I431" s="29"/>
      <c r="J431" s="29">
        <f t="shared" si="55"/>
        <v>90429</v>
      </c>
      <c r="K431" s="29">
        <f t="shared" si="56"/>
        <v>67460.034000000014</v>
      </c>
      <c r="L431" s="48"/>
      <c r="Q431" s="62"/>
    </row>
    <row r="432" spans="1:85" s="61" customFormat="1" ht="32.1" customHeight="1">
      <c r="A432" s="63">
        <v>394</v>
      </c>
      <c r="B432" s="63">
        <v>4</v>
      </c>
      <c r="C432" s="34" t="s">
        <v>121</v>
      </c>
      <c r="D432" s="34" t="s">
        <v>122</v>
      </c>
      <c r="E432" s="64">
        <v>1</v>
      </c>
      <c r="F432" s="60">
        <v>130863</v>
      </c>
      <c r="G432" s="29">
        <f t="shared" si="54"/>
        <v>97449.989999999991</v>
      </c>
      <c r="H432" s="29"/>
      <c r="I432" s="29"/>
      <c r="J432" s="29">
        <f t="shared" si="55"/>
        <v>130863</v>
      </c>
      <c r="K432" s="29">
        <f t="shared" si="56"/>
        <v>97449.989999999991</v>
      </c>
      <c r="L432" s="48"/>
      <c r="Q432" s="62"/>
    </row>
    <row r="433" spans="1:85" s="61" customFormat="1" ht="32.1" customHeight="1">
      <c r="A433" s="63">
        <v>395</v>
      </c>
      <c r="B433" s="63">
        <v>5</v>
      </c>
      <c r="C433" s="34" t="s">
        <v>102</v>
      </c>
      <c r="D433" s="34" t="s">
        <v>103</v>
      </c>
      <c r="E433" s="64">
        <v>1</v>
      </c>
      <c r="F433" s="60">
        <v>67359</v>
      </c>
      <c r="G433" s="29">
        <f t="shared" si="54"/>
        <v>50249.813999999998</v>
      </c>
      <c r="H433" s="29">
        <f>F433*50/100</f>
        <v>33679.5</v>
      </c>
      <c r="I433" s="29"/>
      <c r="J433" s="29">
        <f t="shared" si="55"/>
        <v>101038.5</v>
      </c>
      <c r="K433" s="29">
        <f t="shared" si="56"/>
        <v>75374.721000000005</v>
      </c>
      <c r="L433" s="48"/>
      <c r="Q433" s="62"/>
    </row>
    <row r="434" spans="1:85" s="61" customFormat="1" ht="32.1" customHeight="1">
      <c r="A434" s="63">
        <v>396</v>
      </c>
      <c r="B434" s="63">
        <v>6</v>
      </c>
      <c r="C434" s="86" t="s">
        <v>104</v>
      </c>
      <c r="D434" s="86" t="s">
        <v>105</v>
      </c>
      <c r="E434" s="95">
        <v>2</v>
      </c>
      <c r="F434" s="60">
        <v>72024</v>
      </c>
      <c r="G434" s="29">
        <f t="shared" si="54"/>
        <v>53729.903999999995</v>
      </c>
      <c r="H434" s="29"/>
      <c r="I434" s="29"/>
      <c r="J434" s="29">
        <f t="shared" si="55"/>
        <v>72024</v>
      </c>
      <c r="K434" s="29">
        <f t="shared" si="56"/>
        <v>53729.903999999995</v>
      </c>
      <c r="L434" s="48"/>
      <c r="Q434" s="62"/>
    </row>
    <row r="435" spans="1:85" s="61" customFormat="1" ht="32.1" customHeight="1">
      <c r="A435" s="63">
        <v>397</v>
      </c>
      <c r="B435" s="63">
        <v>7</v>
      </c>
      <c r="C435" s="86"/>
      <c r="D435" s="86"/>
      <c r="E435" s="95"/>
      <c r="F435" s="60">
        <v>72024</v>
      </c>
      <c r="G435" s="29">
        <f t="shared" si="54"/>
        <v>53729.903999999995</v>
      </c>
      <c r="H435" s="29"/>
      <c r="I435" s="29"/>
      <c r="J435" s="29">
        <f t="shared" si="55"/>
        <v>72024</v>
      </c>
      <c r="K435" s="29">
        <f t="shared" si="56"/>
        <v>53729.903999999995</v>
      </c>
      <c r="L435" s="48"/>
      <c r="Q435" s="62"/>
    </row>
    <row r="436" spans="1:85" s="61" customFormat="1" ht="32.1" customHeight="1">
      <c r="A436" s="63">
        <v>398</v>
      </c>
      <c r="B436" s="63">
        <v>8</v>
      </c>
      <c r="C436" s="34" t="s">
        <v>106</v>
      </c>
      <c r="D436" s="34" t="s">
        <v>107</v>
      </c>
      <c r="E436" s="64">
        <v>1</v>
      </c>
      <c r="F436" s="60">
        <v>100161</v>
      </c>
      <c r="G436" s="29">
        <f t="shared" si="54"/>
        <v>74720.106</v>
      </c>
      <c r="H436" s="29"/>
      <c r="I436" s="29"/>
      <c r="J436" s="29">
        <f t="shared" si="55"/>
        <v>100161</v>
      </c>
      <c r="K436" s="29">
        <f t="shared" si="56"/>
        <v>74720.106</v>
      </c>
      <c r="L436" s="48"/>
      <c r="Q436" s="62"/>
    </row>
    <row r="437" spans="1:85" s="61" customFormat="1" ht="32.1" customHeight="1">
      <c r="A437" s="63">
        <v>399</v>
      </c>
      <c r="B437" s="63">
        <v>9</v>
      </c>
      <c r="C437" s="34" t="s">
        <v>125</v>
      </c>
      <c r="D437" s="34" t="s">
        <v>126</v>
      </c>
      <c r="E437" s="64">
        <v>1</v>
      </c>
      <c r="F437" s="60">
        <v>67024</v>
      </c>
      <c r="G437" s="29">
        <f t="shared" si="54"/>
        <v>49999.903999999995</v>
      </c>
      <c r="H437" s="29"/>
      <c r="I437" s="29"/>
      <c r="J437" s="29">
        <f t="shared" si="55"/>
        <v>67024</v>
      </c>
      <c r="K437" s="29">
        <f t="shared" si="56"/>
        <v>49999.903999999995</v>
      </c>
      <c r="L437" s="48"/>
      <c r="Q437" s="62"/>
    </row>
    <row r="438" spans="1:85" s="61" customFormat="1" ht="32.1" customHeight="1">
      <c r="A438" s="63">
        <v>400</v>
      </c>
      <c r="B438" s="63">
        <v>10</v>
      </c>
      <c r="C438" s="86" t="s">
        <v>112</v>
      </c>
      <c r="D438" s="86" t="s">
        <v>127</v>
      </c>
      <c r="E438" s="95">
        <v>2</v>
      </c>
      <c r="F438" s="60">
        <v>67024</v>
      </c>
      <c r="G438" s="29">
        <f t="shared" si="54"/>
        <v>49999.903999999995</v>
      </c>
      <c r="H438" s="29">
        <f>F438*50/100</f>
        <v>33512</v>
      </c>
      <c r="I438" s="29"/>
      <c r="J438" s="29">
        <f t="shared" si="55"/>
        <v>100536</v>
      </c>
      <c r="K438" s="29">
        <f t="shared" si="56"/>
        <v>74999.856</v>
      </c>
      <c r="L438" s="48"/>
      <c r="Q438" s="62"/>
    </row>
    <row r="439" spans="1:85" s="61" customFormat="1" ht="32.1" customHeight="1">
      <c r="A439" s="63">
        <v>401</v>
      </c>
      <c r="B439" s="63">
        <v>11</v>
      </c>
      <c r="C439" s="86"/>
      <c r="D439" s="86"/>
      <c r="E439" s="95"/>
      <c r="F439" s="60">
        <v>67024</v>
      </c>
      <c r="G439" s="29">
        <f t="shared" si="54"/>
        <v>49999.903999999995</v>
      </c>
      <c r="H439" s="29">
        <f>F439*50/100</f>
        <v>33512</v>
      </c>
      <c r="I439" s="29"/>
      <c r="J439" s="29">
        <f t="shared" si="55"/>
        <v>100536</v>
      </c>
      <c r="K439" s="29">
        <f t="shared" si="56"/>
        <v>74999.856</v>
      </c>
      <c r="L439" s="48"/>
      <c r="Q439" s="62"/>
    </row>
    <row r="440" spans="1:85" s="61" customFormat="1" ht="32.1" customHeight="1">
      <c r="A440" s="63">
        <v>402</v>
      </c>
      <c r="B440" s="63">
        <v>12</v>
      </c>
      <c r="C440" s="34" t="s">
        <v>41</v>
      </c>
      <c r="D440" s="34" t="s">
        <v>42</v>
      </c>
      <c r="E440" s="64">
        <v>1</v>
      </c>
      <c r="F440" s="60">
        <v>67024</v>
      </c>
      <c r="G440" s="29">
        <f t="shared" si="54"/>
        <v>49999.903999999995</v>
      </c>
      <c r="H440" s="29"/>
      <c r="I440" s="29"/>
      <c r="J440" s="29">
        <f>F440+H440+I440</f>
        <v>67024</v>
      </c>
      <c r="K440" s="29">
        <f t="shared" si="56"/>
        <v>49999.903999999995</v>
      </c>
      <c r="L440" s="48"/>
      <c r="Q440" s="62"/>
    </row>
    <row r="441" spans="1:85" s="49" customFormat="1" ht="33.75" customHeight="1">
      <c r="A441" s="94" t="s">
        <v>81</v>
      </c>
      <c r="B441" s="94"/>
      <c r="C441" s="94"/>
      <c r="D441" s="47" t="s">
        <v>82</v>
      </c>
      <c r="E441" s="54">
        <f>SUM(E429:E440)</f>
        <v>12</v>
      </c>
      <c r="F441" s="55">
        <f t="shared" ref="F441:K441" si="57">SUM(F429:F440)</f>
        <v>1074583</v>
      </c>
      <c r="G441" s="55">
        <f t="shared" si="57"/>
        <v>800079.46199999994</v>
      </c>
      <c r="H441" s="55">
        <f t="shared" si="57"/>
        <v>100703.5</v>
      </c>
      <c r="I441" s="55">
        <f t="shared" si="57"/>
        <v>0</v>
      </c>
      <c r="J441" s="55">
        <f t="shared" si="57"/>
        <v>1175286.5</v>
      </c>
      <c r="K441" s="55">
        <f t="shared" si="57"/>
        <v>875204.27300000004</v>
      </c>
      <c r="L441" s="48"/>
      <c r="M441" s="31"/>
      <c r="N441" s="31"/>
      <c r="O441" s="31"/>
      <c r="P441" s="31"/>
      <c r="Q441" s="43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</row>
    <row r="442" spans="1:85" s="49" customFormat="1" ht="33.75" customHeight="1">
      <c r="A442" s="97" t="s">
        <v>81</v>
      </c>
      <c r="B442" s="97"/>
      <c r="C442" s="97"/>
      <c r="D442" s="65" t="s">
        <v>184</v>
      </c>
      <c r="E442" s="54">
        <f t="shared" ref="E442:K442" si="58">E441+E427+E405+E380+E342+E292+E257+E180+E161+E141+E114+E82+E54</f>
        <v>402</v>
      </c>
      <c r="F442" s="55">
        <f t="shared" si="58"/>
        <v>42317368.399999999</v>
      </c>
      <c r="G442" s="55">
        <f t="shared" si="58"/>
        <v>31458732.62800001</v>
      </c>
      <c r="H442" s="55">
        <f t="shared" si="58"/>
        <v>2575942.2000000007</v>
      </c>
      <c r="I442" s="55">
        <f t="shared" si="58"/>
        <v>643430.40000000014</v>
      </c>
      <c r="J442" s="55">
        <f>J441+J427+J405+J380+J342+J292+J257+J180+J161+J141+J114+J82+J54</f>
        <v>45536741.000000007</v>
      </c>
      <c r="K442" s="55">
        <f t="shared" si="58"/>
        <v>33850282.915600002</v>
      </c>
      <c r="L442" s="48"/>
      <c r="M442" s="31"/>
      <c r="N442" s="31"/>
      <c r="O442" s="31"/>
      <c r="P442" s="31"/>
      <c r="Q442" s="43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</row>
    <row r="443" spans="1:85" s="6" customFormat="1">
      <c r="A443" s="66"/>
      <c r="B443" s="66"/>
      <c r="C443" s="66"/>
      <c r="D443" s="66"/>
      <c r="E443" s="67"/>
      <c r="F443" s="68"/>
      <c r="G443" s="68"/>
      <c r="H443" s="68"/>
      <c r="I443" s="68"/>
      <c r="J443" s="68"/>
      <c r="K443" s="68"/>
    </row>
    <row r="444" spans="1:85" s="6" customFormat="1" ht="45.75" customHeight="1">
      <c r="A444" s="98" t="s">
        <v>185</v>
      </c>
      <c r="B444" s="98"/>
      <c r="C444" s="98"/>
      <c r="D444" s="98"/>
      <c r="E444" s="99">
        <f>E442</f>
        <v>402</v>
      </c>
      <c r="F444" s="100"/>
      <c r="G444" s="69"/>
      <c r="H444" s="68"/>
      <c r="I444" s="68"/>
      <c r="J444" s="68"/>
      <c r="K444" s="68"/>
    </row>
    <row r="445" spans="1:85" s="6" customFormat="1" ht="45.75" customHeight="1">
      <c r="A445" s="98" t="s">
        <v>186</v>
      </c>
      <c r="B445" s="98"/>
      <c r="C445" s="98"/>
      <c r="D445" s="98"/>
      <c r="E445" s="99">
        <f>F442</f>
        <v>42317368.399999999</v>
      </c>
      <c r="F445" s="100"/>
      <c r="G445" s="69"/>
      <c r="H445" s="68"/>
      <c r="I445" s="68"/>
      <c r="J445" s="68"/>
      <c r="K445" s="68"/>
    </row>
    <row r="446" spans="1:85" s="6" customFormat="1" ht="45.75" customHeight="1">
      <c r="A446" s="98" t="s">
        <v>187</v>
      </c>
      <c r="B446" s="98"/>
      <c r="C446" s="98"/>
      <c r="D446" s="98"/>
      <c r="E446" s="99">
        <v>2250000</v>
      </c>
      <c r="F446" s="100"/>
      <c r="G446" s="69"/>
      <c r="H446" s="68"/>
      <c r="I446" s="68"/>
      <c r="J446" s="68"/>
      <c r="K446" s="68"/>
    </row>
    <row r="447" spans="1:85" s="6" customFormat="1" ht="45.75" customHeight="1">
      <c r="A447" s="98" t="s">
        <v>188</v>
      </c>
      <c r="B447" s="98"/>
      <c r="C447" s="98"/>
      <c r="D447" s="98"/>
      <c r="E447" s="99">
        <f>E446*12</f>
        <v>27000000</v>
      </c>
      <c r="F447" s="100"/>
      <c r="G447" s="69"/>
      <c r="H447" s="68"/>
      <c r="I447" s="68"/>
      <c r="J447" s="68"/>
      <c r="K447" s="68"/>
    </row>
    <row r="448" spans="1:85" s="6" customFormat="1" ht="45.75" customHeight="1">
      <c r="A448" s="98" t="s">
        <v>189</v>
      </c>
      <c r="B448" s="98"/>
      <c r="C448" s="98"/>
      <c r="D448" s="98"/>
      <c r="E448" s="99">
        <f>J442</f>
        <v>45536741.000000007</v>
      </c>
      <c r="F448" s="100"/>
      <c r="G448" s="69"/>
      <c r="H448" s="68"/>
      <c r="I448" s="68"/>
      <c r="J448" s="68"/>
      <c r="K448" s="68"/>
    </row>
    <row r="449" spans="1:11" s="6" customFormat="1" ht="45.75" customHeight="1">
      <c r="A449" s="98" t="s">
        <v>190</v>
      </c>
      <c r="B449" s="98"/>
      <c r="C449" s="98"/>
      <c r="D449" s="98"/>
      <c r="E449" s="99">
        <f>E448*12</f>
        <v>546440892.00000012</v>
      </c>
      <c r="F449" s="100"/>
      <c r="G449" s="69"/>
      <c r="H449" s="68"/>
      <c r="I449" s="68"/>
      <c r="J449" s="68"/>
      <c r="K449" s="68"/>
    </row>
    <row r="450" spans="1:11" s="6" customFormat="1" ht="45.75" customHeight="1">
      <c r="A450" s="98" t="s">
        <v>191</v>
      </c>
      <c r="B450" s="98"/>
      <c r="C450" s="98"/>
      <c r="D450" s="98"/>
      <c r="E450" s="99">
        <v>2400000</v>
      </c>
      <c r="F450" s="100"/>
      <c r="G450" s="69"/>
      <c r="H450" s="68"/>
      <c r="I450" s="68"/>
      <c r="J450" s="68"/>
      <c r="K450" s="68"/>
    </row>
    <row r="451" spans="1:11" s="6" customFormat="1" ht="30" customHeight="1">
      <c r="A451" s="66"/>
      <c r="B451" s="66"/>
      <c r="C451" s="66"/>
      <c r="D451" s="66"/>
      <c r="E451" s="67"/>
      <c r="F451" s="68"/>
      <c r="G451" s="68"/>
      <c r="H451" s="68"/>
      <c r="I451" s="68"/>
      <c r="J451" s="68"/>
      <c r="K451" s="68"/>
    </row>
    <row r="452" spans="1:11" s="70" customFormat="1" ht="69" customHeight="1">
      <c r="F452" s="12"/>
      <c r="G452" s="12"/>
      <c r="H452" s="12"/>
      <c r="I452" s="12"/>
      <c r="J452" s="12"/>
      <c r="K452" s="12"/>
    </row>
    <row r="453" spans="1:11" s="74" customFormat="1" ht="17.25">
      <c r="A453" s="72" t="s">
        <v>194</v>
      </c>
      <c r="B453" s="72"/>
      <c r="C453" s="72"/>
      <c r="D453" s="73"/>
      <c r="E453" s="73"/>
      <c r="F453" s="73"/>
      <c r="G453" s="73" t="s">
        <v>195</v>
      </c>
      <c r="H453" s="73"/>
      <c r="I453" s="73"/>
      <c r="J453" s="73"/>
    </row>
    <row r="454" spans="1:11" s="6" customFormat="1">
      <c r="C454" s="66"/>
      <c r="D454" s="66"/>
      <c r="E454" s="71"/>
      <c r="F454" s="11"/>
      <c r="G454" s="11"/>
      <c r="H454" s="11"/>
      <c r="I454" s="11"/>
      <c r="J454" s="11"/>
      <c r="K454" s="11"/>
    </row>
    <row r="455" spans="1:11" s="6" customFormat="1">
      <c r="C455" s="66"/>
      <c r="D455" s="66"/>
      <c r="E455" s="71"/>
      <c r="F455" s="11"/>
      <c r="G455" s="11"/>
      <c r="H455" s="11"/>
      <c r="I455" s="11"/>
      <c r="J455" s="11"/>
      <c r="K455" s="11"/>
    </row>
    <row r="456" spans="1:11" s="6" customFormat="1">
      <c r="C456" s="66"/>
      <c r="D456" s="66"/>
      <c r="E456" s="71"/>
      <c r="F456" s="11"/>
      <c r="G456" s="11"/>
      <c r="H456" s="11"/>
      <c r="I456" s="11"/>
      <c r="J456" s="11"/>
      <c r="K456" s="11"/>
    </row>
    <row r="457" spans="1:11" s="6" customFormat="1">
      <c r="C457" s="66"/>
      <c r="D457" s="66"/>
      <c r="E457" s="71"/>
      <c r="F457" s="11"/>
      <c r="G457" s="11"/>
      <c r="H457" s="11"/>
      <c r="I457" s="11"/>
      <c r="J457" s="11"/>
      <c r="K457" s="11"/>
    </row>
    <row r="458" spans="1:11" s="6" customFormat="1">
      <c r="C458" s="66"/>
      <c r="D458" s="66"/>
      <c r="E458" s="71"/>
      <c r="F458" s="11"/>
      <c r="G458" s="11"/>
      <c r="H458" s="11"/>
      <c r="I458" s="11"/>
      <c r="J458" s="11"/>
      <c r="K458" s="11"/>
    </row>
    <row r="459" spans="1:11" s="6" customFormat="1">
      <c r="C459" s="66"/>
      <c r="D459" s="66"/>
      <c r="E459" s="71"/>
      <c r="F459" s="11"/>
      <c r="G459" s="11"/>
      <c r="H459" s="11"/>
      <c r="I459" s="11"/>
      <c r="J459" s="11"/>
      <c r="K459" s="11"/>
    </row>
    <row r="460" spans="1:11" s="6" customFormat="1">
      <c r="C460" s="66"/>
      <c r="D460" s="66"/>
      <c r="E460" s="71"/>
      <c r="F460" s="11"/>
      <c r="G460" s="11"/>
      <c r="H460" s="11"/>
      <c r="I460" s="11"/>
      <c r="J460" s="11"/>
      <c r="K460" s="11"/>
    </row>
    <row r="461" spans="1:11" s="6" customFormat="1">
      <c r="C461" s="66"/>
      <c r="D461" s="66"/>
      <c r="E461" s="71"/>
      <c r="F461" s="11"/>
      <c r="G461" s="11"/>
      <c r="H461" s="11"/>
      <c r="I461" s="11"/>
      <c r="J461" s="11"/>
      <c r="K461" s="11"/>
    </row>
    <row r="462" spans="1:11" s="6" customFormat="1">
      <c r="C462" s="66"/>
      <c r="D462" s="66"/>
      <c r="E462" s="71"/>
      <c r="F462" s="11"/>
      <c r="G462" s="11"/>
      <c r="H462" s="11"/>
      <c r="I462" s="11"/>
      <c r="J462" s="11"/>
      <c r="K462" s="11"/>
    </row>
    <row r="463" spans="1:11" s="6" customFormat="1">
      <c r="C463" s="66"/>
      <c r="D463" s="66"/>
      <c r="E463" s="71"/>
      <c r="F463" s="11"/>
      <c r="G463" s="11"/>
      <c r="H463" s="11"/>
      <c r="I463" s="11"/>
      <c r="J463" s="11"/>
      <c r="K463" s="11"/>
    </row>
    <row r="464" spans="1:11" s="6" customFormat="1">
      <c r="C464" s="66"/>
      <c r="D464" s="66"/>
      <c r="E464" s="71"/>
      <c r="F464" s="11"/>
      <c r="G464" s="11"/>
      <c r="H464" s="11"/>
      <c r="I464" s="11"/>
      <c r="J464" s="11"/>
      <c r="K464" s="11"/>
    </row>
    <row r="465" spans="3:11" s="6" customFormat="1">
      <c r="C465" s="66"/>
      <c r="D465" s="66"/>
      <c r="E465" s="71"/>
      <c r="F465" s="11"/>
      <c r="G465" s="11"/>
      <c r="H465" s="11"/>
      <c r="I465" s="11"/>
      <c r="J465" s="11"/>
      <c r="K465" s="11"/>
    </row>
    <row r="466" spans="3:11" s="6" customFormat="1">
      <c r="C466" s="66"/>
      <c r="D466" s="66"/>
      <c r="E466" s="71"/>
      <c r="F466" s="11"/>
      <c r="G466" s="11"/>
      <c r="H466" s="11"/>
      <c r="I466" s="11"/>
      <c r="J466" s="11"/>
      <c r="K466" s="11"/>
    </row>
    <row r="467" spans="3:11" s="6" customFormat="1">
      <c r="C467" s="66"/>
      <c r="D467" s="66"/>
      <c r="E467" s="71"/>
      <c r="F467" s="11"/>
      <c r="G467" s="11"/>
      <c r="H467" s="11"/>
      <c r="I467" s="11"/>
      <c r="J467" s="11"/>
      <c r="K467" s="11"/>
    </row>
    <row r="468" spans="3:11" s="6" customFormat="1">
      <c r="C468" s="66"/>
      <c r="D468" s="66"/>
      <c r="E468" s="71"/>
      <c r="F468" s="11"/>
      <c r="G468" s="11"/>
      <c r="H468" s="11"/>
      <c r="I468" s="11"/>
      <c r="J468" s="11"/>
      <c r="K468" s="11"/>
    </row>
    <row r="469" spans="3:11" s="6" customFormat="1">
      <c r="C469" s="66"/>
      <c r="D469" s="66"/>
      <c r="E469" s="71"/>
      <c r="F469" s="11"/>
      <c r="G469" s="11"/>
      <c r="H469" s="11"/>
      <c r="I469" s="11"/>
      <c r="J469" s="11"/>
      <c r="K469" s="11"/>
    </row>
    <row r="470" spans="3:11" s="6" customFormat="1">
      <c r="C470" s="66"/>
      <c r="D470" s="66"/>
      <c r="E470" s="71"/>
      <c r="F470" s="11"/>
      <c r="G470" s="11"/>
      <c r="H470" s="11"/>
      <c r="I470" s="11"/>
      <c r="J470" s="11"/>
      <c r="K470" s="11"/>
    </row>
    <row r="471" spans="3:11" s="6" customFormat="1">
      <c r="C471" s="66"/>
      <c r="D471" s="66"/>
      <c r="E471" s="71"/>
      <c r="F471" s="11"/>
      <c r="G471" s="11"/>
      <c r="H471" s="11"/>
      <c r="I471" s="11"/>
      <c r="J471" s="11"/>
      <c r="K471" s="11"/>
    </row>
    <row r="472" spans="3:11" s="6" customFormat="1">
      <c r="C472" s="66"/>
      <c r="D472" s="66"/>
      <c r="E472" s="71"/>
      <c r="F472" s="11"/>
      <c r="G472" s="11"/>
      <c r="H472" s="11"/>
      <c r="I472" s="11"/>
      <c r="J472" s="11"/>
      <c r="K472" s="11"/>
    </row>
    <row r="473" spans="3:11" s="6" customFormat="1">
      <c r="C473" s="66"/>
      <c r="D473" s="66"/>
      <c r="E473" s="71"/>
      <c r="F473" s="11"/>
      <c r="G473" s="11"/>
      <c r="H473" s="11"/>
      <c r="I473" s="11"/>
      <c r="J473" s="11"/>
      <c r="K473" s="11"/>
    </row>
    <row r="474" spans="3:11" s="6" customFormat="1">
      <c r="C474" s="66"/>
      <c r="D474" s="66"/>
      <c r="E474" s="71"/>
      <c r="F474" s="11"/>
      <c r="G474" s="11"/>
      <c r="H474" s="11"/>
      <c r="I474" s="11"/>
      <c r="J474" s="11"/>
      <c r="K474" s="11"/>
    </row>
    <row r="475" spans="3:11" s="6" customFormat="1">
      <c r="C475" s="66"/>
      <c r="D475" s="66"/>
      <c r="E475" s="71"/>
      <c r="F475" s="11"/>
      <c r="G475" s="11"/>
      <c r="H475" s="11"/>
      <c r="I475" s="11"/>
      <c r="J475" s="11"/>
      <c r="K475" s="11"/>
    </row>
    <row r="476" spans="3:11" s="6" customFormat="1">
      <c r="C476" s="66"/>
      <c r="D476" s="66"/>
      <c r="E476" s="71"/>
      <c r="F476" s="11"/>
      <c r="G476" s="11"/>
      <c r="H476" s="11"/>
      <c r="I476" s="11"/>
      <c r="J476" s="11"/>
      <c r="K476" s="11"/>
    </row>
    <row r="477" spans="3:11" s="6" customFormat="1">
      <c r="C477" s="66"/>
      <c r="D477" s="66"/>
      <c r="E477" s="71"/>
      <c r="F477" s="11"/>
      <c r="G477" s="11"/>
      <c r="H477" s="11"/>
      <c r="I477" s="11"/>
      <c r="J477" s="11"/>
      <c r="K477" s="11"/>
    </row>
    <row r="478" spans="3:11" s="6" customFormat="1">
      <c r="C478" s="66"/>
      <c r="D478" s="66"/>
      <c r="E478" s="71"/>
      <c r="F478" s="11"/>
      <c r="G478" s="11"/>
      <c r="H478" s="11"/>
      <c r="I478" s="11"/>
      <c r="J478" s="11"/>
      <c r="K478" s="11"/>
    </row>
    <row r="479" spans="3:11" s="6" customFormat="1">
      <c r="C479" s="66"/>
      <c r="D479" s="66"/>
      <c r="E479" s="71"/>
      <c r="F479" s="11"/>
      <c r="G479" s="11"/>
      <c r="H479" s="11"/>
      <c r="I479" s="11"/>
      <c r="J479" s="11"/>
      <c r="K479" s="11"/>
    </row>
    <row r="480" spans="3:11" s="6" customFormat="1">
      <c r="C480" s="66"/>
      <c r="D480" s="66"/>
      <c r="E480" s="71"/>
      <c r="F480" s="11"/>
      <c r="G480" s="11"/>
      <c r="H480" s="11"/>
      <c r="I480" s="11"/>
      <c r="J480" s="11"/>
      <c r="K480" s="11"/>
    </row>
    <row r="481" spans="3:11" s="6" customFormat="1">
      <c r="C481" s="66"/>
      <c r="D481" s="66"/>
      <c r="E481" s="71"/>
      <c r="F481" s="11"/>
      <c r="G481" s="11"/>
      <c r="H481" s="11"/>
      <c r="I481" s="11"/>
      <c r="J481" s="11"/>
      <c r="K481" s="11"/>
    </row>
    <row r="482" spans="3:11" s="6" customFormat="1">
      <c r="C482" s="66"/>
      <c r="D482" s="66"/>
      <c r="E482" s="71"/>
      <c r="F482" s="11"/>
      <c r="G482" s="11"/>
      <c r="H482" s="11"/>
      <c r="I482" s="11"/>
      <c r="J482" s="11"/>
      <c r="K482" s="11"/>
    </row>
    <row r="483" spans="3:11" s="6" customFormat="1">
      <c r="C483" s="66"/>
      <c r="D483" s="66"/>
      <c r="E483" s="71"/>
      <c r="F483" s="11"/>
      <c r="G483" s="11"/>
      <c r="H483" s="11"/>
      <c r="I483" s="11"/>
      <c r="J483" s="11"/>
      <c r="K483" s="11"/>
    </row>
    <row r="484" spans="3:11" s="6" customFormat="1">
      <c r="C484" s="66"/>
      <c r="D484" s="66"/>
      <c r="E484" s="71"/>
      <c r="F484" s="11"/>
      <c r="G484" s="11"/>
      <c r="H484" s="11"/>
      <c r="I484" s="11"/>
      <c r="J484" s="11"/>
      <c r="K484" s="11"/>
    </row>
    <row r="485" spans="3:11" s="6" customFormat="1">
      <c r="C485" s="66"/>
      <c r="D485" s="66"/>
      <c r="E485" s="71"/>
      <c r="F485" s="11"/>
      <c r="G485" s="11"/>
      <c r="H485" s="11"/>
      <c r="I485" s="11"/>
      <c r="J485" s="11"/>
      <c r="K485" s="11"/>
    </row>
    <row r="486" spans="3:11" s="6" customFormat="1">
      <c r="C486" s="66"/>
      <c r="D486" s="66"/>
      <c r="E486" s="71"/>
      <c r="F486" s="11"/>
      <c r="G486" s="11"/>
      <c r="H486" s="11"/>
      <c r="I486" s="11"/>
      <c r="J486" s="11"/>
      <c r="K486" s="11"/>
    </row>
    <row r="487" spans="3:11" s="6" customFormat="1">
      <c r="C487" s="66"/>
      <c r="D487" s="66"/>
      <c r="E487" s="71"/>
      <c r="F487" s="11"/>
      <c r="G487" s="11"/>
      <c r="H487" s="11"/>
      <c r="I487" s="11"/>
      <c r="J487" s="11"/>
      <c r="K487" s="11"/>
    </row>
    <row r="488" spans="3:11" s="6" customFormat="1">
      <c r="C488" s="66"/>
      <c r="D488" s="66"/>
      <c r="E488" s="71"/>
      <c r="F488" s="11"/>
      <c r="G488" s="11"/>
      <c r="H488" s="11"/>
      <c r="I488" s="11"/>
      <c r="J488" s="11"/>
      <c r="K488" s="11"/>
    </row>
    <row r="489" spans="3:11" s="6" customFormat="1">
      <c r="C489" s="66"/>
      <c r="D489" s="66"/>
      <c r="E489" s="71"/>
      <c r="F489" s="11"/>
      <c r="G489" s="11"/>
      <c r="H489" s="11"/>
      <c r="I489" s="11"/>
      <c r="J489" s="11"/>
      <c r="K489" s="11"/>
    </row>
    <row r="490" spans="3:11" s="6" customFormat="1">
      <c r="C490" s="66"/>
      <c r="D490" s="66"/>
      <c r="E490" s="71"/>
      <c r="F490" s="11"/>
      <c r="G490" s="11"/>
      <c r="H490" s="11"/>
      <c r="I490" s="11"/>
      <c r="J490" s="11"/>
      <c r="K490" s="11"/>
    </row>
    <row r="491" spans="3:11" s="6" customFormat="1">
      <c r="C491" s="66"/>
      <c r="D491" s="66"/>
      <c r="E491" s="71"/>
      <c r="F491" s="11"/>
      <c r="G491" s="11"/>
      <c r="H491" s="11"/>
      <c r="I491" s="11"/>
      <c r="J491" s="11"/>
      <c r="K491" s="11"/>
    </row>
    <row r="492" spans="3:11" s="6" customFormat="1">
      <c r="C492" s="66"/>
      <c r="D492" s="66"/>
      <c r="E492" s="71"/>
      <c r="F492" s="11"/>
      <c r="G492" s="11"/>
      <c r="H492" s="11"/>
      <c r="I492" s="11"/>
      <c r="J492" s="11"/>
      <c r="K492" s="11"/>
    </row>
    <row r="493" spans="3:11" s="6" customFormat="1">
      <c r="C493" s="66"/>
      <c r="D493" s="66"/>
      <c r="E493" s="71"/>
      <c r="F493" s="11"/>
      <c r="G493" s="11"/>
      <c r="H493" s="11"/>
      <c r="I493" s="11"/>
      <c r="J493" s="11"/>
      <c r="K493" s="11"/>
    </row>
    <row r="494" spans="3:11" s="6" customFormat="1">
      <c r="C494" s="66"/>
      <c r="D494" s="66"/>
      <c r="E494" s="71"/>
      <c r="F494" s="11"/>
      <c r="G494" s="11"/>
      <c r="H494" s="11"/>
      <c r="I494" s="11"/>
      <c r="J494" s="11"/>
      <c r="K494" s="11"/>
    </row>
    <row r="495" spans="3:11" s="6" customFormat="1">
      <c r="C495" s="66"/>
      <c r="D495" s="66"/>
      <c r="E495" s="71"/>
      <c r="F495" s="11"/>
      <c r="G495" s="11"/>
      <c r="H495" s="11"/>
      <c r="I495" s="11"/>
      <c r="J495" s="11"/>
      <c r="K495" s="11"/>
    </row>
    <row r="496" spans="3:11" s="6" customFormat="1">
      <c r="C496" s="66"/>
      <c r="D496" s="66"/>
      <c r="E496" s="71"/>
      <c r="F496" s="11"/>
      <c r="G496" s="11"/>
      <c r="H496" s="11"/>
      <c r="I496" s="11"/>
      <c r="J496" s="11"/>
      <c r="K496" s="11"/>
    </row>
    <row r="497" spans="3:11" s="6" customFormat="1">
      <c r="C497" s="66"/>
      <c r="D497" s="66"/>
      <c r="E497" s="71"/>
      <c r="F497" s="11"/>
      <c r="G497" s="11"/>
      <c r="H497" s="11"/>
      <c r="I497" s="11"/>
      <c r="J497" s="11"/>
      <c r="K497" s="11"/>
    </row>
    <row r="498" spans="3:11" s="6" customFormat="1">
      <c r="C498" s="66"/>
      <c r="D498" s="66"/>
      <c r="E498" s="71"/>
      <c r="F498" s="11"/>
      <c r="G498" s="11"/>
      <c r="H498" s="11"/>
      <c r="I498" s="11"/>
      <c r="J498" s="11"/>
      <c r="K498" s="11"/>
    </row>
    <row r="499" spans="3:11" s="6" customFormat="1">
      <c r="C499" s="66"/>
      <c r="D499" s="66"/>
      <c r="E499" s="71"/>
      <c r="F499" s="11"/>
      <c r="G499" s="11"/>
      <c r="H499" s="11"/>
      <c r="I499" s="11"/>
      <c r="J499" s="11"/>
      <c r="K499" s="11"/>
    </row>
    <row r="500" spans="3:11" s="6" customFormat="1">
      <c r="C500" s="66"/>
      <c r="D500" s="66"/>
      <c r="E500" s="71"/>
      <c r="F500" s="11"/>
      <c r="G500" s="11"/>
      <c r="H500" s="11"/>
      <c r="I500" s="11"/>
      <c r="J500" s="11"/>
      <c r="K500" s="11"/>
    </row>
    <row r="501" spans="3:11" s="6" customFormat="1">
      <c r="C501" s="66"/>
      <c r="D501" s="66"/>
      <c r="E501" s="71"/>
      <c r="F501" s="11"/>
      <c r="G501" s="11"/>
      <c r="H501" s="11"/>
      <c r="I501" s="11"/>
      <c r="J501" s="11"/>
      <c r="K501" s="11"/>
    </row>
    <row r="502" spans="3:11" s="6" customFormat="1">
      <c r="C502" s="66"/>
      <c r="D502" s="66"/>
      <c r="E502" s="71"/>
      <c r="F502" s="11"/>
      <c r="G502" s="11"/>
      <c r="H502" s="11"/>
      <c r="I502" s="11"/>
      <c r="J502" s="11"/>
      <c r="K502" s="11"/>
    </row>
    <row r="503" spans="3:11" s="6" customFormat="1">
      <c r="C503" s="66"/>
      <c r="D503" s="66"/>
      <c r="E503" s="71"/>
      <c r="F503" s="11"/>
      <c r="G503" s="11"/>
      <c r="H503" s="11"/>
      <c r="I503" s="11"/>
      <c r="J503" s="11"/>
      <c r="K503" s="11"/>
    </row>
    <row r="504" spans="3:11" s="6" customFormat="1">
      <c r="C504" s="66"/>
      <c r="D504" s="66"/>
      <c r="E504" s="71"/>
      <c r="F504" s="11"/>
      <c r="G504" s="11"/>
      <c r="H504" s="11"/>
      <c r="I504" s="11"/>
      <c r="J504" s="11"/>
      <c r="K504" s="11"/>
    </row>
    <row r="505" spans="3:11" s="6" customFormat="1">
      <c r="C505" s="66"/>
      <c r="D505" s="66"/>
      <c r="E505" s="71"/>
      <c r="F505" s="11"/>
      <c r="G505" s="11"/>
      <c r="H505" s="11"/>
      <c r="I505" s="11"/>
      <c r="J505" s="11"/>
      <c r="K505" s="11"/>
    </row>
    <row r="506" spans="3:11" s="6" customFormat="1">
      <c r="C506" s="66"/>
      <c r="D506" s="66"/>
      <c r="E506" s="71"/>
      <c r="F506" s="11"/>
      <c r="G506" s="11"/>
      <c r="H506" s="11"/>
      <c r="I506" s="11"/>
      <c r="J506" s="11"/>
      <c r="K506" s="11"/>
    </row>
    <row r="507" spans="3:11" s="6" customFormat="1">
      <c r="C507" s="66"/>
      <c r="D507" s="66"/>
      <c r="E507" s="71"/>
      <c r="F507" s="11"/>
      <c r="G507" s="11"/>
      <c r="H507" s="11"/>
      <c r="I507" s="11"/>
      <c r="J507" s="11"/>
      <c r="K507" s="11"/>
    </row>
    <row r="508" spans="3:11" s="6" customFormat="1">
      <c r="C508" s="66"/>
      <c r="D508" s="66"/>
      <c r="E508" s="71"/>
      <c r="F508" s="11"/>
      <c r="G508" s="11"/>
      <c r="H508" s="11"/>
      <c r="I508" s="11"/>
      <c r="J508" s="11"/>
      <c r="K508" s="11"/>
    </row>
    <row r="509" spans="3:11" s="6" customFormat="1">
      <c r="C509" s="66"/>
      <c r="D509" s="66"/>
      <c r="E509" s="71"/>
      <c r="F509" s="11"/>
      <c r="G509" s="11"/>
      <c r="H509" s="11"/>
      <c r="I509" s="11"/>
      <c r="J509" s="11"/>
      <c r="K509" s="11"/>
    </row>
    <row r="510" spans="3:11" s="6" customFormat="1">
      <c r="C510" s="66"/>
      <c r="D510" s="66"/>
      <c r="E510" s="71"/>
      <c r="F510" s="11"/>
      <c r="G510" s="11"/>
      <c r="H510" s="11"/>
      <c r="I510" s="11"/>
      <c r="J510" s="11"/>
      <c r="K510" s="11"/>
    </row>
    <row r="511" spans="3:11" s="6" customFormat="1">
      <c r="C511" s="66"/>
      <c r="D511" s="66"/>
      <c r="E511" s="71"/>
      <c r="F511" s="11"/>
      <c r="G511" s="11"/>
      <c r="H511" s="11"/>
      <c r="I511" s="11"/>
      <c r="J511" s="11"/>
      <c r="K511" s="11"/>
    </row>
    <row r="512" spans="3:11" s="6" customFormat="1">
      <c r="C512" s="66"/>
      <c r="D512" s="66"/>
      <c r="E512" s="71"/>
      <c r="F512" s="11"/>
      <c r="G512" s="11"/>
      <c r="H512" s="11"/>
      <c r="I512" s="11"/>
      <c r="J512" s="11"/>
      <c r="K512" s="11"/>
    </row>
    <row r="513" spans="3:11" s="6" customFormat="1">
      <c r="C513" s="66"/>
      <c r="D513" s="66"/>
      <c r="E513" s="71"/>
      <c r="F513" s="11"/>
      <c r="G513" s="11"/>
      <c r="H513" s="11"/>
      <c r="I513" s="11"/>
      <c r="J513" s="11"/>
      <c r="K513" s="11"/>
    </row>
    <row r="514" spans="3:11" s="6" customFormat="1">
      <c r="C514" s="66"/>
      <c r="D514" s="66"/>
      <c r="E514" s="71"/>
      <c r="F514" s="11"/>
      <c r="G514" s="11"/>
      <c r="H514" s="11"/>
      <c r="I514" s="11"/>
      <c r="J514" s="11"/>
      <c r="K514" s="11"/>
    </row>
    <row r="515" spans="3:11" s="6" customFormat="1">
      <c r="C515" s="66"/>
      <c r="D515" s="66"/>
      <c r="E515" s="71"/>
      <c r="F515" s="11"/>
      <c r="G515" s="11"/>
      <c r="H515" s="11"/>
      <c r="I515" s="11"/>
      <c r="J515" s="11"/>
      <c r="K515" s="11"/>
    </row>
    <row r="516" spans="3:11" s="6" customFormat="1">
      <c r="C516" s="66"/>
      <c r="D516" s="66"/>
      <c r="E516" s="71"/>
      <c r="F516" s="11"/>
      <c r="G516" s="11"/>
      <c r="H516" s="11"/>
      <c r="I516" s="11"/>
      <c r="J516" s="11"/>
      <c r="K516" s="11"/>
    </row>
    <row r="517" spans="3:11" s="6" customFormat="1">
      <c r="C517" s="66"/>
      <c r="D517" s="66"/>
      <c r="E517" s="71"/>
      <c r="F517" s="11"/>
      <c r="G517" s="11"/>
      <c r="H517" s="11"/>
      <c r="I517" s="11"/>
      <c r="J517" s="11"/>
      <c r="K517" s="11"/>
    </row>
    <row r="518" spans="3:11" s="6" customFormat="1">
      <c r="C518" s="66"/>
      <c r="D518" s="66"/>
      <c r="E518" s="71"/>
      <c r="F518" s="11"/>
      <c r="G518" s="11"/>
      <c r="H518" s="11"/>
      <c r="I518" s="11"/>
      <c r="J518" s="11"/>
      <c r="K518" s="11"/>
    </row>
    <row r="519" spans="3:11" s="6" customFormat="1">
      <c r="C519" s="66"/>
      <c r="D519" s="66"/>
      <c r="E519" s="71"/>
      <c r="F519" s="11"/>
      <c r="G519" s="11"/>
      <c r="H519" s="11"/>
      <c r="I519" s="11"/>
      <c r="J519" s="11"/>
      <c r="K519" s="11"/>
    </row>
    <row r="520" spans="3:11" s="6" customFormat="1">
      <c r="C520" s="66"/>
      <c r="D520" s="66"/>
      <c r="E520" s="71"/>
      <c r="F520" s="11"/>
      <c r="G520" s="11"/>
      <c r="H520" s="11"/>
      <c r="I520" s="11"/>
      <c r="J520" s="11"/>
      <c r="K520" s="11"/>
    </row>
    <row r="521" spans="3:11" s="6" customFormat="1">
      <c r="C521" s="66"/>
      <c r="D521" s="66"/>
      <c r="E521" s="71"/>
      <c r="F521" s="11"/>
      <c r="G521" s="11"/>
      <c r="H521" s="11"/>
      <c r="I521" s="11"/>
      <c r="J521" s="11"/>
      <c r="K521" s="11"/>
    </row>
    <row r="522" spans="3:11" s="6" customFormat="1">
      <c r="C522" s="66"/>
      <c r="D522" s="66"/>
      <c r="E522" s="71"/>
      <c r="F522" s="11"/>
      <c r="G522" s="11"/>
      <c r="H522" s="11"/>
      <c r="I522" s="11"/>
      <c r="J522" s="11"/>
      <c r="K522" s="11"/>
    </row>
    <row r="523" spans="3:11" s="6" customFormat="1">
      <c r="C523" s="66"/>
      <c r="D523" s="66"/>
      <c r="E523" s="71"/>
      <c r="F523" s="11"/>
      <c r="G523" s="11"/>
      <c r="H523" s="11"/>
      <c r="I523" s="11"/>
      <c r="J523" s="11"/>
      <c r="K523" s="11"/>
    </row>
    <row r="524" spans="3:11" s="6" customFormat="1">
      <c r="C524" s="66"/>
      <c r="D524" s="66"/>
      <c r="E524" s="71"/>
      <c r="F524" s="11"/>
      <c r="G524" s="11"/>
      <c r="H524" s="11"/>
      <c r="I524" s="11"/>
      <c r="J524" s="11"/>
      <c r="K524" s="11"/>
    </row>
    <row r="525" spans="3:11" s="6" customFormat="1">
      <c r="C525" s="66"/>
      <c r="D525" s="66"/>
      <c r="E525" s="71"/>
      <c r="F525" s="11"/>
      <c r="G525" s="11"/>
      <c r="H525" s="11"/>
      <c r="I525" s="11"/>
      <c r="J525" s="11"/>
      <c r="K525" s="11"/>
    </row>
    <row r="526" spans="3:11" s="6" customFormat="1">
      <c r="C526" s="66"/>
      <c r="D526" s="66"/>
      <c r="E526" s="71"/>
      <c r="F526" s="11"/>
      <c r="G526" s="11"/>
      <c r="H526" s="11"/>
      <c r="I526" s="11"/>
      <c r="J526" s="11"/>
      <c r="K526" s="11"/>
    </row>
    <row r="527" spans="3:11" s="6" customFormat="1">
      <c r="C527" s="66"/>
      <c r="D527" s="66"/>
      <c r="E527" s="71"/>
      <c r="F527" s="11"/>
      <c r="G527" s="11"/>
      <c r="H527" s="11"/>
      <c r="I527" s="11"/>
      <c r="J527" s="11"/>
      <c r="K527" s="11"/>
    </row>
    <row r="528" spans="3:11" s="6" customFormat="1">
      <c r="C528" s="66"/>
      <c r="D528" s="66"/>
      <c r="E528" s="71"/>
      <c r="F528" s="11"/>
      <c r="G528" s="11"/>
      <c r="H528" s="11"/>
      <c r="I528" s="11"/>
      <c r="J528" s="11"/>
      <c r="K528" s="11"/>
    </row>
    <row r="529" spans="3:11" s="6" customFormat="1">
      <c r="C529" s="66"/>
      <c r="D529" s="66"/>
      <c r="E529" s="71"/>
      <c r="F529" s="11"/>
      <c r="G529" s="11"/>
      <c r="H529" s="11"/>
      <c r="I529" s="11"/>
      <c r="J529" s="11"/>
      <c r="K529" s="11"/>
    </row>
    <row r="530" spans="3:11" s="6" customFormat="1">
      <c r="C530" s="66"/>
      <c r="D530" s="66"/>
      <c r="E530" s="71"/>
      <c r="F530" s="11"/>
      <c r="G530" s="11"/>
      <c r="H530" s="11"/>
      <c r="I530" s="11"/>
      <c r="J530" s="11"/>
      <c r="K530" s="11"/>
    </row>
    <row r="531" spans="3:11" s="6" customFormat="1">
      <c r="C531" s="66"/>
      <c r="D531" s="66"/>
      <c r="E531" s="71"/>
      <c r="F531" s="11"/>
      <c r="G531" s="11"/>
      <c r="H531" s="11"/>
      <c r="I531" s="11"/>
      <c r="J531" s="11"/>
      <c r="K531" s="11"/>
    </row>
    <row r="532" spans="3:11" s="6" customFormat="1">
      <c r="C532" s="66"/>
      <c r="D532" s="66"/>
      <c r="E532" s="71"/>
      <c r="F532" s="11"/>
      <c r="G532" s="11"/>
      <c r="H532" s="11"/>
      <c r="I532" s="11"/>
      <c r="J532" s="11"/>
      <c r="K532" s="11"/>
    </row>
    <row r="533" spans="3:11" s="6" customFormat="1">
      <c r="C533" s="66"/>
      <c r="D533" s="66"/>
      <c r="E533" s="71"/>
      <c r="F533" s="11"/>
      <c r="G533" s="11"/>
      <c r="H533" s="11"/>
      <c r="I533" s="11"/>
      <c r="J533" s="11"/>
      <c r="K533" s="11"/>
    </row>
    <row r="534" spans="3:11" s="6" customFormat="1">
      <c r="C534" s="66"/>
      <c r="D534" s="66"/>
      <c r="E534" s="71"/>
      <c r="F534" s="11"/>
      <c r="G534" s="11"/>
      <c r="H534" s="11"/>
      <c r="I534" s="11"/>
      <c r="J534" s="11"/>
      <c r="K534" s="11"/>
    </row>
    <row r="535" spans="3:11" s="6" customFormat="1">
      <c r="C535" s="66"/>
      <c r="D535" s="66"/>
      <c r="E535" s="71"/>
      <c r="F535" s="11"/>
      <c r="G535" s="11"/>
      <c r="H535" s="11"/>
      <c r="I535" s="11"/>
      <c r="J535" s="11"/>
      <c r="K535" s="11"/>
    </row>
    <row r="536" spans="3:11" s="6" customFormat="1">
      <c r="C536" s="66"/>
      <c r="D536" s="66"/>
      <c r="E536" s="71"/>
      <c r="F536" s="11"/>
      <c r="G536" s="11"/>
      <c r="H536" s="11"/>
      <c r="I536" s="11"/>
      <c r="J536" s="11"/>
      <c r="K536" s="11"/>
    </row>
    <row r="537" spans="3:11" s="6" customFormat="1">
      <c r="C537" s="66"/>
      <c r="D537" s="66"/>
      <c r="E537" s="71"/>
      <c r="F537" s="11"/>
      <c r="G537" s="11"/>
      <c r="H537" s="11"/>
      <c r="I537" s="11"/>
      <c r="J537" s="11"/>
      <c r="K537" s="11"/>
    </row>
    <row r="538" spans="3:11" s="6" customFormat="1">
      <c r="C538" s="66"/>
      <c r="D538" s="66"/>
      <c r="E538" s="71"/>
      <c r="F538" s="11"/>
      <c r="G538" s="11"/>
      <c r="H538" s="11"/>
      <c r="I538" s="11"/>
      <c r="J538" s="11"/>
      <c r="K538" s="11"/>
    </row>
    <row r="539" spans="3:11" s="6" customFormat="1">
      <c r="C539" s="66"/>
      <c r="D539" s="66"/>
      <c r="E539" s="71"/>
      <c r="F539" s="11"/>
      <c r="G539" s="11"/>
      <c r="H539" s="11"/>
      <c r="I539" s="11"/>
      <c r="J539" s="11"/>
      <c r="K539" s="11"/>
    </row>
    <row r="540" spans="3:11" s="6" customFormat="1">
      <c r="C540" s="66"/>
      <c r="D540" s="66"/>
      <c r="E540" s="71"/>
      <c r="F540" s="11"/>
      <c r="G540" s="11"/>
      <c r="H540" s="11"/>
      <c r="I540" s="11"/>
      <c r="J540" s="11"/>
      <c r="K540" s="11"/>
    </row>
    <row r="541" spans="3:11" s="6" customFormat="1">
      <c r="C541" s="66"/>
      <c r="D541" s="66"/>
      <c r="E541" s="71"/>
      <c r="F541" s="11"/>
      <c r="G541" s="11"/>
      <c r="H541" s="11"/>
      <c r="I541" s="11"/>
      <c r="J541" s="11"/>
      <c r="K541" s="11"/>
    </row>
    <row r="542" spans="3:11" s="6" customFormat="1">
      <c r="C542" s="66"/>
      <c r="D542" s="66"/>
      <c r="E542" s="71"/>
      <c r="F542" s="11"/>
      <c r="G542" s="11"/>
      <c r="H542" s="11"/>
      <c r="I542" s="11"/>
      <c r="J542" s="11"/>
      <c r="K542" s="11"/>
    </row>
    <row r="543" spans="3:11" s="6" customFormat="1">
      <c r="C543" s="66"/>
      <c r="D543" s="66"/>
      <c r="E543" s="71"/>
      <c r="F543" s="11"/>
      <c r="G543" s="11"/>
      <c r="H543" s="11"/>
      <c r="I543" s="11"/>
      <c r="J543" s="11"/>
      <c r="K543" s="11"/>
    </row>
    <row r="544" spans="3:11" s="6" customFormat="1">
      <c r="C544" s="66"/>
      <c r="D544" s="66"/>
      <c r="E544" s="71"/>
      <c r="F544" s="11"/>
      <c r="G544" s="11"/>
      <c r="H544" s="11"/>
      <c r="I544" s="11"/>
      <c r="J544" s="11"/>
      <c r="K544" s="11"/>
    </row>
    <row r="545" spans="3:11" s="6" customFormat="1">
      <c r="C545" s="66"/>
      <c r="D545" s="66"/>
      <c r="E545" s="71"/>
      <c r="F545" s="11"/>
      <c r="G545" s="11"/>
      <c r="H545" s="11"/>
      <c r="I545" s="11"/>
      <c r="J545" s="11"/>
      <c r="K545" s="11"/>
    </row>
    <row r="546" spans="3:11" s="6" customFormat="1">
      <c r="C546" s="66"/>
      <c r="D546" s="66"/>
      <c r="E546" s="71"/>
      <c r="F546" s="11"/>
      <c r="G546" s="11"/>
      <c r="H546" s="11"/>
      <c r="I546" s="11"/>
      <c r="J546" s="11"/>
      <c r="K546" s="11"/>
    </row>
    <row r="547" spans="3:11" s="6" customFormat="1">
      <c r="C547" s="66"/>
      <c r="D547" s="66"/>
      <c r="E547" s="71"/>
      <c r="F547" s="11"/>
      <c r="G547" s="11"/>
      <c r="H547" s="11"/>
      <c r="I547" s="11"/>
      <c r="J547" s="11"/>
      <c r="K547" s="11"/>
    </row>
    <row r="548" spans="3:11" s="6" customFormat="1">
      <c r="C548" s="66"/>
      <c r="D548" s="66"/>
      <c r="E548" s="71"/>
      <c r="F548" s="11"/>
      <c r="G548" s="11"/>
      <c r="H548" s="11"/>
      <c r="I548" s="11"/>
      <c r="J548" s="11"/>
      <c r="K548" s="11"/>
    </row>
    <row r="549" spans="3:11" s="6" customFormat="1">
      <c r="C549" s="66"/>
      <c r="D549" s="66"/>
      <c r="E549" s="71"/>
      <c r="F549" s="11"/>
      <c r="G549" s="11"/>
      <c r="H549" s="11"/>
      <c r="I549" s="11"/>
      <c r="J549" s="11"/>
      <c r="K549" s="11"/>
    </row>
    <row r="550" spans="3:11" s="6" customFormat="1">
      <c r="C550" s="66"/>
      <c r="D550" s="66"/>
      <c r="E550" s="71"/>
      <c r="F550" s="11"/>
      <c r="G550" s="11"/>
      <c r="H550" s="11"/>
      <c r="I550" s="11"/>
      <c r="J550" s="11"/>
      <c r="K550" s="11"/>
    </row>
    <row r="551" spans="3:11" s="6" customFormat="1">
      <c r="C551" s="66"/>
      <c r="D551" s="66"/>
      <c r="E551" s="71"/>
      <c r="F551" s="11"/>
      <c r="G551" s="11"/>
      <c r="H551" s="11"/>
      <c r="I551" s="11"/>
      <c r="J551" s="11"/>
      <c r="K551" s="11"/>
    </row>
    <row r="552" spans="3:11" s="6" customFormat="1">
      <c r="C552" s="66"/>
      <c r="D552" s="66"/>
      <c r="E552" s="71"/>
      <c r="F552" s="11"/>
      <c r="G552" s="11"/>
      <c r="H552" s="11"/>
      <c r="I552" s="11"/>
      <c r="J552" s="11"/>
      <c r="K552" s="11"/>
    </row>
    <row r="553" spans="3:11" s="6" customFormat="1">
      <c r="C553" s="66"/>
      <c r="D553" s="66"/>
      <c r="E553" s="71"/>
      <c r="F553" s="11"/>
      <c r="G553" s="11"/>
      <c r="H553" s="11"/>
      <c r="I553" s="11"/>
      <c r="J553" s="11"/>
      <c r="K553" s="11"/>
    </row>
    <row r="554" spans="3:11" s="6" customFormat="1">
      <c r="C554" s="66"/>
      <c r="D554" s="66"/>
      <c r="E554" s="71"/>
      <c r="F554" s="11"/>
      <c r="G554" s="11"/>
      <c r="H554" s="11"/>
      <c r="I554" s="11"/>
      <c r="J554" s="11"/>
      <c r="K554" s="11"/>
    </row>
    <row r="555" spans="3:11" s="6" customFormat="1">
      <c r="C555" s="66"/>
      <c r="D555" s="66"/>
      <c r="E555" s="71"/>
      <c r="F555" s="11"/>
      <c r="G555" s="11"/>
      <c r="H555" s="11"/>
      <c r="I555" s="11"/>
      <c r="J555" s="11"/>
      <c r="K555" s="11"/>
    </row>
    <row r="556" spans="3:11" s="6" customFormat="1">
      <c r="C556" s="66"/>
      <c r="D556" s="66"/>
      <c r="E556" s="71"/>
      <c r="F556" s="11"/>
      <c r="G556" s="11"/>
      <c r="H556" s="11"/>
      <c r="I556" s="11"/>
      <c r="J556" s="11"/>
      <c r="K556" s="11"/>
    </row>
    <row r="557" spans="3:11" s="6" customFormat="1">
      <c r="C557" s="66"/>
      <c r="D557" s="66"/>
      <c r="E557" s="71"/>
      <c r="F557" s="11"/>
      <c r="G557" s="11"/>
      <c r="H557" s="11"/>
      <c r="I557" s="11"/>
      <c r="J557" s="11"/>
      <c r="K557" s="11"/>
    </row>
    <row r="558" spans="3:11" s="6" customFormat="1">
      <c r="C558" s="66"/>
      <c r="D558" s="66"/>
      <c r="E558" s="71"/>
      <c r="F558" s="11"/>
      <c r="G558" s="11"/>
      <c r="H558" s="11"/>
      <c r="I558" s="11"/>
      <c r="J558" s="11"/>
      <c r="K558" s="11"/>
    </row>
    <row r="559" spans="3:11" s="6" customFormat="1">
      <c r="C559" s="66"/>
      <c r="D559" s="66"/>
      <c r="E559" s="71"/>
      <c r="F559" s="11"/>
      <c r="G559" s="11"/>
      <c r="H559" s="11"/>
      <c r="I559" s="11"/>
      <c r="J559" s="11"/>
      <c r="K559" s="11"/>
    </row>
    <row r="560" spans="3:11" s="6" customFormat="1">
      <c r="C560" s="66"/>
      <c r="D560" s="66"/>
      <c r="E560" s="71"/>
      <c r="F560" s="11"/>
      <c r="G560" s="11"/>
      <c r="H560" s="11"/>
      <c r="I560" s="11"/>
      <c r="J560" s="11"/>
      <c r="K560" s="11"/>
    </row>
    <row r="561" spans="3:11" s="6" customFormat="1">
      <c r="C561" s="66"/>
      <c r="D561" s="66"/>
      <c r="E561" s="71"/>
      <c r="F561" s="11"/>
      <c r="G561" s="11"/>
      <c r="H561" s="11"/>
      <c r="I561" s="11"/>
      <c r="J561" s="11"/>
      <c r="K561" s="11"/>
    </row>
    <row r="562" spans="3:11" s="6" customFormat="1">
      <c r="C562" s="66"/>
      <c r="D562" s="66"/>
      <c r="E562" s="71"/>
      <c r="F562" s="11"/>
      <c r="G562" s="11"/>
      <c r="H562" s="11"/>
      <c r="I562" s="11"/>
      <c r="J562" s="11"/>
      <c r="K562" s="11"/>
    </row>
    <row r="563" spans="3:11" s="6" customFormat="1">
      <c r="C563" s="66"/>
      <c r="D563" s="66"/>
      <c r="E563" s="71"/>
      <c r="F563" s="11"/>
      <c r="G563" s="11"/>
      <c r="H563" s="11"/>
      <c r="I563" s="11"/>
      <c r="J563" s="11"/>
      <c r="K563" s="11"/>
    </row>
    <row r="564" spans="3:11" s="6" customFormat="1">
      <c r="C564" s="66"/>
      <c r="D564" s="66"/>
      <c r="E564" s="71"/>
      <c r="F564" s="11"/>
      <c r="G564" s="11"/>
      <c r="H564" s="11"/>
      <c r="I564" s="11"/>
      <c r="J564" s="11"/>
      <c r="K564" s="11"/>
    </row>
    <row r="565" spans="3:11" s="6" customFormat="1">
      <c r="C565" s="66"/>
      <c r="D565" s="66"/>
      <c r="E565" s="71"/>
      <c r="F565" s="11"/>
      <c r="G565" s="11"/>
      <c r="H565" s="11"/>
      <c r="I565" s="11"/>
      <c r="J565" s="11"/>
      <c r="K565" s="11"/>
    </row>
    <row r="566" spans="3:11" s="6" customFormat="1">
      <c r="C566" s="66"/>
      <c r="D566" s="66"/>
      <c r="E566" s="71"/>
      <c r="F566" s="11"/>
      <c r="G566" s="11"/>
      <c r="H566" s="11"/>
      <c r="I566" s="11"/>
      <c r="J566" s="11"/>
      <c r="K566" s="11"/>
    </row>
    <row r="567" spans="3:11" s="6" customFormat="1">
      <c r="C567" s="66"/>
      <c r="D567" s="66"/>
      <c r="E567" s="71"/>
      <c r="F567" s="11"/>
      <c r="G567" s="11"/>
      <c r="H567" s="11"/>
      <c r="I567" s="11"/>
      <c r="J567" s="11"/>
      <c r="K567" s="11"/>
    </row>
    <row r="568" spans="3:11" s="6" customFormat="1">
      <c r="C568" s="66"/>
      <c r="D568" s="66"/>
      <c r="E568" s="71"/>
      <c r="F568" s="11"/>
      <c r="G568" s="11"/>
      <c r="H568" s="11"/>
      <c r="I568" s="11"/>
      <c r="J568" s="11"/>
      <c r="K568" s="11"/>
    </row>
    <row r="569" spans="3:11" s="6" customFormat="1">
      <c r="C569" s="66"/>
      <c r="D569" s="66"/>
      <c r="E569" s="71"/>
      <c r="F569" s="11"/>
      <c r="G569" s="11"/>
      <c r="H569" s="11"/>
      <c r="I569" s="11"/>
      <c r="J569" s="11"/>
      <c r="K569" s="11"/>
    </row>
    <row r="570" spans="3:11" s="6" customFormat="1">
      <c r="C570" s="66"/>
      <c r="D570" s="66"/>
      <c r="E570" s="71"/>
      <c r="F570" s="11"/>
      <c r="G570" s="11"/>
      <c r="H570" s="11"/>
      <c r="I570" s="11"/>
      <c r="J570" s="11"/>
      <c r="K570" s="11"/>
    </row>
    <row r="571" spans="3:11" s="6" customFormat="1">
      <c r="C571" s="66"/>
      <c r="D571" s="66"/>
      <c r="E571" s="71"/>
      <c r="F571" s="11"/>
      <c r="G571" s="11"/>
      <c r="H571" s="11"/>
      <c r="I571" s="11"/>
      <c r="J571" s="11"/>
      <c r="K571" s="11"/>
    </row>
    <row r="572" spans="3:11" s="6" customFormat="1">
      <c r="C572" s="66"/>
      <c r="D572" s="66"/>
      <c r="E572" s="71"/>
      <c r="F572" s="11"/>
      <c r="G572" s="11"/>
      <c r="H572" s="11"/>
      <c r="I572" s="11"/>
      <c r="J572" s="11"/>
      <c r="K572" s="11"/>
    </row>
    <row r="573" spans="3:11" s="6" customFormat="1">
      <c r="C573" s="66"/>
      <c r="D573" s="66"/>
      <c r="E573" s="71"/>
      <c r="F573" s="11"/>
      <c r="G573" s="11"/>
      <c r="H573" s="11"/>
      <c r="I573" s="11"/>
      <c r="J573" s="11"/>
      <c r="K573" s="11"/>
    </row>
    <row r="574" spans="3:11" s="6" customFormat="1">
      <c r="C574" s="66"/>
      <c r="D574" s="66"/>
      <c r="E574" s="71"/>
      <c r="F574" s="11"/>
      <c r="G574" s="11"/>
      <c r="H574" s="11"/>
      <c r="I574" s="11"/>
      <c r="J574" s="11"/>
      <c r="K574" s="11"/>
    </row>
    <row r="575" spans="3:11" s="6" customFormat="1">
      <c r="C575" s="66"/>
      <c r="D575" s="66"/>
      <c r="E575" s="71"/>
      <c r="F575" s="11"/>
      <c r="G575" s="11"/>
      <c r="H575" s="11"/>
      <c r="I575" s="11"/>
      <c r="J575" s="11"/>
      <c r="K575" s="11"/>
    </row>
    <row r="576" spans="3:11" s="6" customFormat="1">
      <c r="C576" s="66"/>
      <c r="D576" s="66"/>
      <c r="E576" s="71"/>
      <c r="F576" s="11"/>
      <c r="G576" s="11"/>
      <c r="H576" s="11"/>
      <c r="I576" s="11"/>
      <c r="J576" s="11"/>
      <c r="K576" s="11"/>
    </row>
    <row r="577" spans="3:11" s="6" customFormat="1">
      <c r="C577" s="66"/>
      <c r="D577" s="66"/>
      <c r="E577" s="71"/>
      <c r="F577" s="11"/>
      <c r="G577" s="11"/>
      <c r="H577" s="11"/>
      <c r="I577" s="11"/>
      <c r="J577" s="11"/>
      <c r="K577" s="11"/>
    </row>
    <row r="578" spans="3:11" s="6" customFormat="1">
      <c r="C578" s="66"/>
      <c r="D578" s="66"/>
      <c r="E578" s="71"/>
      <c r="F578" s="11"/>
      <c r="G578" s="11"/>
      <c r="H578" s="11"/>
      <c r="I578" s="11"/>
      <c r="J578" s="11"/>
      <c r="K578" s="11"/>
    </row>
    <row r="579" spans="3:11" s="6" customFormat="1">
      <c r="C579" s="66"/>
      <c r="D579" s="66"/>
      <c r="E579" s="71"/>
      <c r="F579" s="11"/>
      <c r="G579" s="11"/>
      <c r="H579" s="11"/>
      <c r="I579" s="11"/>
      <c r="J579" s="11"/>
      <c r="K579" s="11"/>
    </row>
    <row r="580" spans="3:11" s="6" customFormat="1">
      <c r="C580" s="66"/>
      <c r="D580" s="66"/>
      <c r="E580" s="71"/>
      <c r="F580" s="11"/>
      <c r="G580" s="11"/>
      <c r="H580" s="11"/>
      <c r="I580" s="11"/>
      <c r="J580" s="11"/>
      <c r="K580" s="11"/>
    </row>
    <row r="581" spans="3:11" s="6" customFormat="1">
      <c r="C581" s="66"/>
      <c r="D581" s="66"/>
      <c r="E581" s="71"/>
      <c r="F581" s="11"/>
      <c r="G581" s="11"/>
      <c r="H581" s="11"/>
      <c r="I581" s="11"/>
      <c r="J581" s="11"/>
      <c r="K581" s="11"/>
    </row>
    <row r="582" spans="3:11" s="6" customFormat="1">
      <c r="C582" s="66"/>
      <c r="D582" s="66"/>
      <c r="E582" s="71"/>
      <c r="F582" s="11"/>
      <c r="G582" s="11"/>
      <c r="H582" s="11"/>
      <c r="I582" s="11"/>
      <c r="J582" s="11"/>
      <c r="K582" s="11"/>
    </row>
    <row r="583" spans="3:11" s="6" customFormat="1">
      <c r="C583" s="66"/>
      <c r="D583" s="66"/>
      <c r="E583" s="71"/>
      <c r="F583" s="11"/>
      <c r="G583" s="11"/>
      <c r="H583" s="11"/>
      <c r="I583" s="11"/>
      <c r="J583" s="11"/>
      <c r="K583" s="11"/>
    </row>
    <row r="584" spans="3:11" s="6" customFormat="1">
      <c r="C584" s="66"/>
      <c r="D584" s="66"/>
      <c r="E584" s="71"/>
      <c r="F584" s="11"/>
      <c r="G584" s="11"/>
      <c r="H584" s="11"/>
      <c r="I584" s="11"/>
      <c r="J584" s="11"/>
      <c r="K584" s="11"/>
    </row>
    <row r="585" spans="3:11" s="6" customFormat="1">
      <c r="C585" s="66"/>
      <c r="D585" s="66"/>
      <c r="E585" s="71"/>
      <c r="F585" s="11"/>
      <c r="G585" s="11"/>
      <c r="H585" s="11"/>
      <c r="I585" s="11"/>
      <c r="J585" s="11"/>
      <c r="K585" s="11"/>
    </row>
    <row r="586" spans="3:11" s="6" customFormat="1">
      <c r="C586" s="66"/>
      <c r="D586" s="66"/>
      <c r="E586" s="71"/>
      <c r="F586" s="11"/>
      <c r="G586" s="11"/>
      <c r="H586" s="11"/>
      <c r="I586" s="11"/>
      <c r="J586" s="11"/>
      <c r="K586" s="11"/>
    </row>
    <row r="587" spans="3:11" s="6" customFormat="1">
      <c r="C587" s="66"/>
      <c r="D587" s="66"/>
      <c r="E587" s="71"/>
      <c r="F587" s="11"/>
      <c r="G587" s="11"/>
      <c r="H587" s="11"/>
      <c r="I587" s="11"/>
      <c r="J587" s="11"/>
      <c r="K587" s="11"/>
    </row>
    <row r="588" spans="3:11" s="6" customFormat="1">
      <c r="C588" s="66"/>
      <c r="D588" s="66"/>
      <c r="E588" s="71"/>
      <c r="F588" s="11"/>
      <c r="G588" s="11"/>
      <c r="H588" s="11"/>
      <c r="I588" s="11"/>
      <c r="J588" s="11"/>
      <c r="K588" s="11"/>
    </row>
    <row r="589" spans="3:11" s="6" customFormat="1">
      <c r="C589" s="66"/>
      <c r="D589" s="66"/>
      <c r="E589" s="71"/>
      <c r="F589" s="11"/>
      <c r="G589" s="11"/>
      <c r="H589" s="11"/>
      <c r="I589" s="11"/>
      <c r="J589" s="11"/>
      <c r="K589" s="11"/>
    </row>
    <row r="590" spans="3:11" s="6" customFormat="1">
      <c r="C590" s="66"/>
      <c r="D590" s="66"/>
      <c r="E590" s="71"/>
      <c r="F590" s="11"/>
      <c r="G590" s="11"/>
      <c r="H590" s="11"/>
      <c r="I590" s="11"/>
      <c r="J590" s="11"/>
      <c r="K590" s="11"/>
    </row>
    <row r="591" spans="3:11" s="6" customFormat="1">
      <c r="C591" s="66"/>
      <c r="D591" s="66"/>
      <c r="E591" s="71"/>
      <c r="F591" s="11"/>
      <c r="G591" s="11"/>
      <c r="H591" s="11"/>
      <c r="I591" s="11"/>
      <c r="J591" s="11"/>
      <c r="K591" s="11"/>
    </row>
    <row r="592" spans="3:11" s="6" customFormat="1">
      <c r="C592" s="66"/>
      <c r="D592" s="66"/>
      <c r="E592" s="71"/>
      <c r="F592" s="11"/>
      <c r="G592" s="11"/>
      <c r="H592" s="11"/>
      <c r="I592" s="11"/>
      <c r="J592" s="11"/>
      <c r="K592" s="11"/>
    </row>
    <row r="593" spans="3:11" s="6" customFormat="1">
      <c r="C593" s="66"/>
      <c r="D593" s="66"/>
      <c r="E593" s="71"/>
      <c r="F593" s="11"/>
      <c r="G593" s="11"/>
      <c r="H593" s="11"/>
      <c r="I593" s="11"/>
      <c r="J593" s="11"/>
      <c r="K593" s="11"/>
    </row>
    <row r="594" spans="3:11" s="6" customFormat="1">
      <c r="C594" s="66"/>
      <c r="D594" s="66"/>
      <c r="E594" s="71"/>
      <c r="F594" s="11"/>
      <c r="G594" s="11"/>
      <c r="H594" s="11"/>
      <c r="I594" s="11"/>
      <c r="J594" s="11"/>
      <c r="K594" s="11"/>
    </row>
    <row r="595" spans="3:11" s="6" customFormat="1">
      <c r="C595" s="66"/>
      <c r="D595" s="66"/>
      <c r="E595" s="71"/>
      <c r="F595" s="11"/>
      <c r="G595" s="11"/>
      <c r="H595" s="11"/>
      <c r="I595" s="11"/>
      <c r="J595" s="11"/>
      <c r="K595" s="11"/>
    </row>
    <row r="596" spans="3:11" s="6" customFormat="1">
      <c r="C596" s="66"/>
      <c r="D596" s="66"/>
      <c r="E596" s="71"/>
      <c r="F596" s="11"/>
      <c r="G596" s="11"/>
      <c r="H596" s="11"/>
      <c r="I596" s="11"/>
      <c r="J596" s="11"/>
      <c r="K596" s="11"/>
    </row>
    <row r="597" spans="3:11" s="6" customFormat="1">
      <c r="C597" s="66"/>
      <c r="D597" s="66"/>
      <c r="E597" s="71"/>
      <c r="F597" s="11"/>
      <c r="G597" s="11"/>
      <c r="H597" s="11"/>
      <c r="I597" s="11"/>
      <c r="J597" s="11"/>
      <c r="K597" s="11"/>
    </row>
    <row r="598" spans="3:11" s="6" customFormat="1">
      <c r="C598" s="66"/>
      <c r="D598" s="66"/>
      <c r="E598" s="71"/>
      <c r="F598" s="11"/>
      <c r="G598" s="11"/>
      <c r="H598" s="11"/>
      <c r="I598" s="11"/>
      <c r="J598" s="11"/>
      <c r="K598" s="11"/>
    </row>
    <row r="599" spans="3:11" s="6" customFormat="1">
      <c r="C599" s="66"/>
      <c r="D599" s="66"/>
      <c r="E599" s="71"/>
      <c r="F599" s="11"/>
      <c r="G599" s="11"/>
      <c r="H599" s="11"/>
      <c r="I599" s="11"/>
      <c r="J599" s="11"/>
      <c r="K599" s="11"/>
    </row>
    <row r="600" spans="3:11" s="6" customFormat="1">
      <c r="C600" s="66"/>
      <c r="D600" s="66"/>
      <c r="E600" s="71"/>
      <c r="F600" s="11"/>
      <c r="G600" s="11"/>
      <c r="H600" s="11"/>
      <c r="I600" s="11"/>
      <c r="J600" s="11"/>
      <c r="K600" s="11"/>
    </row>
    <row r="601" spans="3:11" s="6" customFormat="1">
      <c r="C601" s="66"/>
      <c r="D601" s="66"/>
      <c r="E601" s="71"/>
      <c r="F601" s="11"/>
      <c r="G601" s="11"/>
      <c r="H601" s="11"/>
      <c r="I601" s="11"/>
      <c r="J601" s="11"/>
      <c r="K601" s="11"/>
    </row>
    <row r="602" spans="3:11" s="6" customFormat="1">
      <c r="C602" s="66"/>
      <c r="D602" s="66"/>
      <c r="E602" s="71"/>
      <c r="F602" s="11"/>
      <c r="G602" s="11"/>
      <c r="H602" s="11"/>
      <c r="I602" s="11"/>
      <c r="J602" s="11"/>
      <c r="K602" s="11"/>
    </row>
    <row r="603" spans="3:11" s="6" customFormat="1">
      <c r="C603" s="66"/>
      <c r="D603" s="66"/>
      <c r="E603" s="71"/>
      <c r="F603" s="11"/>
      <c r="G603" s="11"/>
      <c r="H603" s="11"/>
      <c r="I603" s="11"/>
      <c r="J603" s="11"/>
      <c r="K603" s="11"/>
    </row>
    <row r="604" spans="3:11" s="6" customFormat="1">
      <c r="C604" s="66"/>
      <c r="D604" s="66"/>
      <c r="E604" s="71"/>
      <c r="F604" s="11"/>
      <c r="G604" s="11"/>
      <c r="H604" s="11"/>
      <c r="I604" s="11"/>
      <c r="J604" s="11"/>
      <c r="K604" s="11"/>
    </row>
    <row r="605" spans="3:11" s="6" customFormat="1">
      <c r="C605" s="66"/>
      <c r="D605" s="66"/>
      <c r="E605" s="71"/>
      <c r="F605" s="11"/>
      <c r="G605" s="11"/>
      <c r="H605" s="11"/>
      <c r="I605" s="11"/>
      <c r="J605" s="11"/>
      <c r="K605" s="11"/>
    </row>
    <row r="606" spans="3:11" s="6" customFormat="1">
      <c r="C606" s="66"/>
      <c r="D606" s="66"/>
      <c r="E606" s="71"/>
      <c r="F606" s="11"/>
      <c r="G606" s="11"/>
      <c r="H606" s="11"/>
      <c r="I606" s="11"/>
      <c r="J606" s="11"/>
      <c r="K606" s="11"/>
    </row>
    <row r="607" spans="3:11" s="6" customFormat="1">
      <c r="C607" s="66"/>
      <c r="D607" s="66"/>
      <c r="E607" s="71"/>
      <c r="F607" s="11"/>
      <c r="G607" s="11"/>
      <c r="H607" s="11"/>
      <c r="I607" s="11"/>
      <c r="J607" s="11"/>
      <c r="K607" s="11"/>
    </row>
    <row r="608" spans="3:11" s="6" customFormat="1">
      <c r="C608" s="66"/>
      <c r="D608" s="66"/>
      <c r="E608" s="71"/>
      <c r="F608" s="11"/>
      <c r="G608" s="11"/>
      <c r="H608" s="11"/>
      <c r="I608" s="11"/>
      <c r="J608" s="11"/>
      <c r="K608" s="11"/>
    </row>
    <row r="609" spans="3:11" s="6" customFormat="1">
      <c r="C609" s="66"/>
      <c r="D609" s="66"/>
      <c r="E609" s="71"/>
      <c r="F609" s="11"/>
      <c r="G609" s="11"/>
      <c r="H609" s="11"/>
      <c r="I609" s="11"/>
      <c r="J609" s="11"/>
      <c r="K609" s="11"/>
    </row>
    <row r="610" spans="3:11" s="6" customFormat="1">
      <c r="C610" s="66"/>
      <c r="D610" s="66"/>
      <c r="E610" s="71"/>
      <c r="F610" s="11"/>
      <c r="G610" s="11"/>
      <c r="H610" s="11"/>
      <c r="I610" s="11"/>
      <c r="J610" s="11"/>
      <c r="K610" s="11"/>
    </row>
    <row r="611" spans="3:11" s="6" customFormat="1">
      <c r="C611" s="66"/>
      <c r="D611" s="66"/>
      <c r="E611" s="71"/>
      <c r="F611" s="11"/>
      <c r="G611" s="11"/>
      <c r="H611" s="11"/>
      <c r="I611" s="11"/>
      <c r="J611" s="11"/>
      <c r="K611" s="11"/>
    </row>
    <row r="612" spans="3:11" s="6" customFormat="1">
      <c r="C612" s="66"/>
      <c r="D612" s="66"/>
      <c r="E612" s="71"/>
      <c r="F612" s="11"/>
      <c r="G612" s="11"/>
      <c r="H612" s="11"/>
      <c r="I612" s="11"/>
      <c r="J612" s="11"/>
      <c r="K612" s="11"/>
    </row>
    <row r="613" spans="3:11" s="6" customFormat="1">
      <c r="C613" s="66"/>
      <c r="D613" s="66"/>
      <c r="E613" s="71"/>
      <c r="F613" s="11"/>
      <c r="G613" s="11"/>
      <c r="H613" s="11"/>
      <c r="I613" s="11"/>
      <c r="J613" s="11"/>
      <c r="K613" s="11"/>
    </row>
    <row r="614" spans="3:11" s="6" customFormat="1">
      <c r="C614" s="66"/>
      <c r="D614" s="66"/>
      <c r="E614" s="71"/>
      <c r="F614" s="11"/>
      <c r="G614" s="11"/>
      <c r="H614" s="11"/>
      <c r="I614" s="11"/>
      <c r="J614" s="11"/>
      <c r="K614" s="11"/>
    </row>
    <row r="615" spans="3:11" s="6" customFormat="1">
      <c r="C615" s="66"/>
      <c r="D615" s="66"/>
      <c r="E615" s="71"/>
      <c r="F615" s="11"/>
      <c r="G615" s="11"/>
      <c r="H615" s="11"/>
      <c r="I615" s="11"/>
      <c r="J615" s="11"/>
      <c r="K615" s="11"/>
    </row>
    <row r="616" spans="3:11" s="6" customFormat="1">
      <c r="C616" s="66"/>
      <c r="D616" s="66"/>
      <c r="E616" s="71"/>
      <c r="F616" s="11"/>
      <c r="G616" s="11"/>
      <c r="H616" s="11"/>
      <c r="I616" s="11"/>
      <c r="J616" s="11"/>
      <c r="K616" s="11"/>
    </row>
    <row r="617" spans="3:11" s="6" customFormat="1">
      <c r="C617" s="66"/>
      <c r="D617" s="66"/>
      <c r="E617" s="71"/>
      <c r="F617" s="11"/>
      <c r="G617" s="11"/>
      <c r="H617" s="11"/>
      <c r="I617" s="11"/>
      <c r="J617" s="11"/>
      <c r="K617" s="11"/>
    </row>
    <row r="618" spans="3:11" s="6" customFormat="1">
      <c r="C618" s="66"/>
      <c r="D618" s="66"/>
      <c r="E618" s="71"/>
      <c r="F618" s="11"/>
      <c r="G618" s="11"/>
      <c r="H618" s="11"/>
      <c r="I618" s="11"/>
      <c r="J618" s="11"/>
      <c r="K618" s="11"/>
    </row>
    <row r="619" spans="3:11" s="6" customFormat="1">
      <c r="C619" s="66"/>
      <c r="D619" s="66"/>
      <c r="E619" s="71"/>
      <c r="F619" s="11"/>
      <c r="G619" s="11"/>
      <c r="H619" s="11"/>
      <c r="I619" s="11"/>
      <c r="J619" s="11"/>
      <c r="K619" s="11"/>
    </row>
    <row r="620" spans="3:11" s="6" customFormat="1">
      <c r="C620" s="66"/>
      <c r="D620" s="66"/>
      <c r="E620" s="71"/>
      <c r="F620" s="11"/>
      <c r="G620" s="11"/>
      <c r="H620" s="11"/>
      <c r="I620" s="11"/>
      <c r="J620" s="11"/>
      <c r="K620" s="11"/>
    </row>
    <row r="621" spans="3:11" s="6" customFormat="1">
      <c r="C621" s="66"/>
      <c r="D621" s="66"/>
      <c r="E621" s="71"/>
      <c r="F621" s="11"/>
      <c r="G621" s="11"/>
      <c r="H621" s="11"/>
      <c r="I621" s="11"/>
      <c r="J621" s="11"/>
      <c r="K621" s="11"/>
    </row>
    <row r="622" spans="3:11" s="6" customFormat="1">
      <c r="C622" s="66"/>
      <c r="D622" s="66"/>
      <c r="E622" s="71"/>
      <c r="F622" s="11"/>
      <c r="G622" s="11"/>
      <c r="H622" s="11"/>
      <c r="I622" s="11"/>
      <c r="J622" s="11"/>
      <c r="K622" s="11"/>
    </row>
    <row r="623" spans="3:11" s="6" customFormat="1">
      <c r="C623" s="66"/>
      <c r="D623" s="66"/>
      <c r="E623" s="71"/>
      <c r="F623" s="11"/>
      <c r="G623" s="11"/>
      <c r="H623" s="11"/>
      <c r="I623" s="11"/>
      <c r="J623" s="11"/>
      <c r="K623" s="11"/>
    </row>
    <row r="624" spans="3:11" s="6" customFormat="1">
      <c r="C624" s="66"/>
      <c r="D624" s="66"/>
      <c r="E624" s="71"/>
      <c r="F624" s="11"/>
      <c r="G624" s="11"/>
      <c r="H624" s="11"/>
      <c r="I624" s="11"/>
      <c r="J624" s="11"/>
      <c r="K624" s="11"/>
    </row>
    <row r="625" spans="3:11" s="6" customFormat="1">
      <c r="C625" s="66"/>
      <c r="D625" s="66"/>
      <c r="E625" s="71"/>
      <c r="F625" s="11"/>
      <c r="G625" s="11"/>
      <c r="H625" s="11"/>
      <c r="I625" s="11"/>
      <c r="J625" s="11"/>
      <c r="K625" s="11"/>
    </row>
    <row r="626" spans="3:11" s="6" customFormat="1">
      <c r="C626" s="66"/>
      <c r="D626" s="66"/>
      <c r="E626" s="71"/>
      <c r="F626" s="11"/>
      <c r="G626" s="11"/>
      <c r="H626" s="11"/>
      <c r="I626" s="11"/>
      <c r="J626" s="11"/>
      <c r="K626" s="11"/>
    </row>
    <row r="627" spans="3:11" s="6" customFormat="1">
      <c r="C627" s="66"/>
      <c r="D627" s="66"/>
      <c r="E627" s="71"/>
      <c r="F627" s="11"/>
      <c r="G627" s="11"/>
      <c r="H627" s="11"/>
      <c r="I627" s="11"/>
      <c r="J627" s="11"/>
      <c r="K627" s="11"/>
    </row>
    <row r="628" spans="3:11" s="6" customFormat="1">
      <c r="C628" s="66"/>
      <c r="D628" s="66"/>
      <c r="E628" s="71"/>
      <c r="F628" s="11"/>
      <c r="G628" s="11"/>
      <c r="H628" s="11"/>
      <c r="I628" s="11"/>
      <c r="J628" s="11"/>
      <c r="K628" s="11"/>
    </row>
    <row r="629" spans="3:11" s="6" customFormat="1">
      <c r="C629" s="66"/>
      <c r="D629" s="66"/>
      <c r="E629" s="71"/>
      <c r="F629" s="11"/>
      <c r="G629" s="11"/>
      <c r="H629" s="11"/>
      <c r="I629" s="11"/>
      <c r="J629" s="11"/>
      <c r="K629" s="11"/>
    </row>
    <row r="630" spans="3:11" s="6" customFormat="1">
      <c r="C630" s="66"/>
      <c r="D630" s="66"/>
      <c r="E630" s="71"/>
      <c r="F630" s="11"/>
      <c r="G630" s="11"/>
      <c r="H630" s="11"/>
      <c r="I630" s="11"/>
      <c r="J630" s="11"/>
      <c r="K630" s="11"/>
    </row>
    <row r="631" spans="3:11" s="6" customFormat="1">
      <c r="C631" s="66"/>
      <c r="D631" s="66"/>
      <c r="E631" s="71"/>
      <c r="F631" s="11"/>
      <c r="G631" s="11"/>
      <c r="H631" s="11"/>
      <c r="I631" s="11"/>
      <c r="J631" s="11"/>
      <c r="K631" s="11"/>
    </row>
    <row r="632" spans="3:11" s="6" customFormat="1">
      <c r="C632" s="66"/>
      <c r="D632" s="66"/>
      <c r="E632" s="71"/>
      <c r="F632" s="11"/>
      <c r="G632" s="11"/>
      <c r="H632" s="11"/>
      <c r="I632" s="11"/>
      <c r="J632" s="11"/>
      <c r="K632" s="11"/>
    </row>
    <row r="633" spans="3:11" s="6" customFormat="1">
      <c r="C633" s="66"/>
      <c r="D633" s="66"/>
      <c r="E633" s="71"/>
      <c r="F633" s="11"/>
      <c r="G633" s="11"/>
      <c r="H633" s="11"/>
      <c r="I633" s="11"/>
      <c r="J633" s="11"/>
      <c r="K633" s="11"/>
    </row>
    <row r="634" spans="3:11" s="6" customFormat="1">
      <c r="C634" s="66"/>
      <c r="D634" s="66"/>
      <c r="E634" s="71"/>
      <c r="F634" s="11"/>
      <c r="G634" s="11"/>
      <c r="H634" s="11"/>
      <c r="I634" s="11"/>
      <c r="J634" s="11"/>
      <c r="K634" s="11"/>
    </row>
    <row r="635" spans="3:11" s="6" customFormat="1">
      <c r="C635" s="66"/>
      <c r="D635" s="66"/>
      <c r="E635" s="71"/>
      <c r="F635" s="11"/>
      <c r="G635" s="11"/>
      <c r="H635" s="11"/>
      <c r="I635" s="11"/>
      <c r="J635" s="11"/>
      <c r="K635" s="11"/>
    </row>
    <row r="636" spans="3:11" s="6" customFormat="1">
      <c r="C636" s="66"/>
      <c r="D636" s="66"/>
      <c r="E636" s="71"/>
      <c r="F636" s="11"/>
      <c r="G636" s="11"/>
      <c r="H636" s="11"/>
      <c r="I636" s="11"/>
      <c r="J636" s="11"/>
      <c r="K636" s="11"/>
    </row>
    <row r="637" spans="3:11" s="6" customFormat="1">
      <c r="C637" s="66"/>
      <c r="D637" s="66"/>
      <c r="E637" s="71"/>
      <c r="F637" s="11"/>
      <c r="G637" s="11"/>
      <c r="H637" s="11"/>
      <c r="I637" s="11"/>
      <c r="J637" s="11"/>
      <c r="K637" s="11"/>
    </row>
    <row r="638" spans="3:11" s="6" customFormat="1">
      <c r="C638" s="66"/>
      <c r="D638" s="66"/>
      <c r="E638" s="71"/>
      <c r="F638" s="11"/>
      <c r="G638" s="11"/>
      <c r="H638" s="11"/>
      <c r="I638" s="11"/>
      <c r="J638" s="11"/>
      <c r="K638" s="11"/>
    </row>
    <row r="639" spans="3:11" s="6" customFormat="1">
      <c r="C639" s="66"/>
      <c r="D639" s="66"/>
      <c r="E639" s="71"/>
      <c r="F639" s="11"/>
      <c r="G639" s="11"/>
      <c r="H639" s="11"/>
      <c r="I639" s="11"/>
      <c r="J639" s="11"/>
      <c r="K639" s="11"/>
    </row>
    <row r="640" spans="3:11" s="6" customFormat="1">
      <c r="C640" s="66"/>
      <c r="D640" s="66"/>
      <c r="E640" s="71"/>
      <c r="F640" s="11"/>
      <c r="G640" s="11"/>
      <c r="H640" s="11"/>
      <c r="I640" s="11"/>
      <c r="J640" s="11"/>
      <c r="K640" s="11"/>
    </row>
    <row r="641" spans="3:11" s="6" customFormat="1">
      <c r="C641" s="66"/>
      <c r="D641" s="66"/>
      <c r="E641" s="71"/>
      <c r="F641" s="11"/>
      <c r="G641" s="11"/>
      <c r="H641" s="11"/>
      <c r="I641" s="11"/>
      <c r="J641" s="11"/>
      <c r="K641" s="11"/>
    </row>
    <row r="642" spans="3:11" s="6" customFormat="1">
      <c r="C642" s="66"/>
      <c r="D642" s="66"/>
      <c r="E642" s="71"/>
      <c r="F642" s="11"/>
      <c r="G642" s="11"/>
      <c r="H642" s="11"/>
      <c r="I642" s="11"/>
      <c r="J642" s="11"/>
      <c r="K642" s="11"/>
    </row>
    <row r="643" spans="3:11" s="6" customFormat="1">
      <c r="C643" s="66"/>
      <c r="D643" s="66"/>
      <c r="E643" s="71"/>
      <c r="F643" s="11"/>
      <c r="G643" s="11"/>
      <c r="H643" s="11"/>
      <c r="I643" s="11"/>
      <c r="J643" s="11"/>
      <c r="K643" s="11"/>
    </row>
    <row r="644" spans="3:11" s="6" customFormat="1">
      <c r="C644" s="66"/>
      <c r="D644" s="66"/>
      <c r="E644" s="71"/>
      <c r="F644" s="11"/>
      <c r="G644" s="11"/>
      <c r="H644" s="11"/>
      <c r="I644" s="11"/>
      <c r="J644" s="11"/>
      <c r="K644" s="11"/>
    </row>
    <row r="645" spans="3:11" s="6" customFormat="1">
      <c r="C645" s="66"/>
      <c r="D645" s="66"/>
      <c r="E645" s="71"/>
      <c r="F645" s="11"/>
      <c r="G645" s="11"/>
      <c r="H645" s="11"/>
      <c r="I645" s="11"/>
      <c r="J645" s="11"/>
      <c r="K645" s="11"/>
    </row>
    <row r="646" spans="3:11" s="6" customFormat="1">
      <c r="C646" s="66"/>
      <c r="D646" s="66"/>
      <c r="E646" s="71"/>
      <c r="F646" s="11"/>
      <c r="G646" s="11"/>
      <c r="H646" s="11"/>
      <c r="I646" s="11"/>
      <c r="J646" s="11"/>
      <c r="K646" s="11"/>
    </row>
    <row r="647" spans="3:11" s="6" customFormat="1">
      <c r="C647" s="66"/>
      <c r="D647" s="66"/>
      <c r="E647" s="71"/>
      <c r="F647" s="11"/>
      <c r="G647" s="11"/>
      <c r="H647" s="11"/>
      <c r="I647" s="11"/>
      <c r="J647" s="11"/>
      <c r="K647" s="11"/>
    </row>
    <row r="648" spans="3:11" s="6" customFormat="1">
      <c r="C648" s="66"/>
      <c r="D648" s="66"/>
      <c r="E648" s="71"/>
      <c r="F648" s="11"/>
      <c r="G648" s="11"/>
      <c r="H648" s="11"/>
      <c r="I648" s="11"/>
      <c r="J648" s="11"/>
      <c r="K648" s="11"/>
    </row>
    <row r="649" spans="3:11" s="6" customFormat="1">
      <c r="C649" s="66"/>
      <c r="D649" s="66"/>
      <c r="E649" s="71"/>
      <c r="F649" s="11"/>
      <c r="G649" s="11"/>
      <c r="H649" s="11"/>
      <c r="I649" s="11"/>
      <c r="J649" s="11"/>
      <c r="K649" s="11"/>
    </row>
    <row r="650" spans="3:11" s="6" customFormat="1">
      <c r="C650" s="66"/>
      <c r="D650" s="66"/>
      <c r="E650" s="71"/>
      <c r="F650" s="11"/>
      <c r="G650" s="11"/>
      <c r="H650" s="11"/>
      <c r="I650" s="11"/>
      <c r="J650" s="11"/>
      <c r="K650" s="11"/>
    </row>
    <row r="651" spans="3:11" s="6" customFormat="1">
      <c r="C651" s="66"/>
      <c r="D651" s="66"/>
      <c r="E651" s="71"/>
      <c r="F651" s="11"/>
      <c r="G651" s="11"/>
      <c r="H651" s="11"/>
      <c r="I651" s="11"/>
      <c r="J651" s="11"/>
      <c r="K651" s="11"/>
    </row>
    <row r="652" spans="3:11" s="6" customFormat="1">
      <c r="C652" s="66"/>
      <c r="D652" s="66"/>
      <c r="E652" s="71"/>
      <c r="F652" s="11"/>
      <c r="G652" s="11"/>
      <c r="H652" s="11"/>
      <c r="I652" s="11"/>
      <c r="J652" s="11"/>
      <c r="K652" s="11"/>
    </row>
    <row r="653" spans="3:11" s="6" customFormat="1">
      <c r="C653" s="66"/>
      <c r="D653" s="66"/>
      <c r="E653" s="71"/>
      <c r="F653" s="11"/>
      <c r="G653" s="11"/>
      <c r="H653" s="11"/>
      <c r="I653" s="11"/>
      <c r="J653" s="11"/>
      <c r="K653" s="11"/>
    </row>
    <row r="654" spans="3:11" s="6" customFormat="1">
      <c r="C654" s="66"/>
      <c r="D654" s="66"/>
      <c r="E654" s="71"/>
      <c r="F654" s="11"/>
      <c r="G654" s="11"/>
      <c r="H654" s="11"/>
      <c r="I654" s="11"/>
      <c r="J654" s="11"/>
      <c r="K654" s="11"/>
    </row>
    <row r="655" spans="3:11" s="6" customFormat="1">
      <c r="C655" s="66"/>
      <c r="D655" s="66"/>
      <c r="E655" s="71"/>
      <c r="F655" s="11"/>
      <c r="G655" s="11"/>
      <c r="H655" s="11"/>
      <c r="I655" s="11"/>
      <c r="J655" s="11"/>
      <c r="K655" s="11"/>
    </row>
    <row r="656" spans="3:11" s="6" customFormat="1">
      <c r="C656" s="66"/>
      <c r="D656" s="66"/>
      <c r="E656" s="71"/>
      <c r="F656" s="11"/>
      <c r="G656" s="11"/>
      <c r="H656" s="11"/>
      <c r="I656" s="11"/>
      <c r="J656" s="11"/>
      <c r="K656" s="11"/>
    </row>
    <row r="657" spans="3:11" s="6" customFormat="1">
      <c r="C657" s="66"/>
      <c r="D657" s="66"/>
      <c r="E657" s="71"/>
      <c r="F657" s="11"/>
      <c r="G657" s="11"/>
      <c r="H657" s="11"/>
      <c r="I657" s="11"/>
      <c r="J657" s="11"/>
      <c r="K657" s="11"/>
    </row>
    <row r="658" spans="3:11" s="6" customFormat="1">
      <c r="C658" s="66"/>
      <c r="D658" s="66"/>
      <c r="E658" s="71"/>
      <c r="F658" s="11"/>
      <c r="G658" s="11"/>
      <c r="H658" s="11"/>
      <c r="I658" s="11"/>
      <c r="J658" s="11"/>
      <c r="K658" s="11"/>
    </row>
    <row r="659" spans="3:11" s="6" customFormat="1">
      <c r="C659" s="66"/>
      <c r="D659" s="66"/>
      <c r="E659" s="71"/>
      <c r="F659" s="11"/>
      <c r="G659" s="11"/>
      <c r="H659" s="11"/>
      <c r="I659" s="11"/>
      <c r="J659" s="11"/>
      <c r="K659" s="11"/>
    </row>
    <row r="660" spans="3:11" s="6" customFormat="1">
      <c r="C660" s="66"/>
      <c r="D660" s="66"/>
      <c r="E660" s="71"/>
      <c r="F660" s="11"/>
      <c r="G660" s="11"/>
      <c r="H660" s="11"/>
      <c r="I660" s="11"/>
      <c r="J660" s="11"/>
      <c r="K660" s="11"/>
    </row>
    <row r="661" spans="3:11" s="6" customFormat="1">
      <c r="C661" s="66"/>
      <c r="D661" s="66"/>
      <c r="E661" s="71"/>
      <c r="F661" s="11"/>
      <c r="G661" s="11"/>
      <c r="H661" s="11"/>
      <c r="I661" s="11"/>
      <c r="J661" s="11"/>
      <c r="K661" s="11"/>
    </row>
    <row r="662" spans="3:11" s="6" customFormat="1">
      <c r="C662" s="66"/>
      <c r="D662" s="66"/>
      <c r="E662" s="71"/>
      <c r="F662" s="11"/>
      <c r="G662" s="11"/>
      <c r="H662" s="11"/>
      <c r="I662" s="11"/>
      <c r="J662" s="11"/>
      <c r="K662" s="11"/>
    </row>
    <row r="663" spans="3:11" s="6" customFormat="1">
      <c r="C663" s="66"/>
      <c r="D663" s="66"/>
      <c r="E663" s="71"/>
      <c r="F663" s="11"/>
      <c r="G663" s="11"/>
      <c r="H663" s="11"/>
      <c r="I663" s="11"/>
      <c r="J663" s="11"/>
      <c r="K663" s="11"/>
    </row>
    <row r="664" spans="3:11" s="6" customFormat="1">
      <c r="C664" s="66"/>
      <c r="D664" s="66"/>
      <c r="E664" s="71"/>
      <c r="F664" s="11"/>
      <c r="G664" s="11"/>
      <c r="H664" s="11"/>
      <c r="I664" s="11"/>
      <c r="J664" s="11"/>
      <c r="K664" s="11"/>
    </row>
    <row r="665" spans="3:11" s="6" customFormat="1">
      <c r="C665" s="66"/>
      <c r="D665" s="66"/>
      <c r="E665" s="71"/>
      <c r="F665" s="11"/>
      <c r="G665" s="11"/>
      <c r="H665" s="11"/>
      <c r="I665" s="11"/>
      <c r="J665" s="11"/>
      <c r="K665" s="11"/>
    </row>
    <row r="666" spans="3:11" s="6" customFormat="1">
      <c r="C666" s="66"/>
      <c r="D666" s="66"/>
      <c r="E666" s="71"/>
      <c r="F666" s="11"/>
      <c r="G666" s="11"/>
      <c r="H666" s="11"/>
      <c r="I666" s="11"/>
      <c r="J666" s="11"/>
      <c r="K666" s="11"/>
    </row>
    <row r="667" spans="3:11" s="6" customFormat="1">
      <c r="C667" s="66"/>
      <c r="D667" s="66"/>
      <c r="E667" s="71"/>
      <c r="F667" s="11"/>
      <c r="G667" s="11"/>
      <c r="H667" s="11"/>
      <c r="I667" s="11"/>
      <c r="J667" s="11"/>
      <c r="K667" s="11"/>
    </row>
    <row r="668" spans="3:11" s="6" customFormat="1">
      <c r="C668" s="66"/>
      <c r="D668" s="66"/>
      <c r="E668" s="71"/>
      <c r="F668" s="11"/>
      <c r="G668" s="11"/>
      <c r="H668" s="11"/>
      <c r="I668" s="11"/>
      <c r="J668" s="11"/>
      <c r="K668" s="11"/>
    </row>
    <row r="669" spans="3:11" s="6" customFormat="1">
      <c r="C669" s="66"/>
      <c r="D669" s="66"/>
      <c r="E669" s="71"/>
      <c r="F669" s="11"/>
      <c r="G669" s="11"/>
      <c r="H669" s="11"/>
      <c r="I669" s="11"/>
      <c r="J669" s="11"/>
      <c r="K669" s="11"/>
    </row>
    <row r="670" spans="3:11" s="6" customFormat="1">
      <c r="C670" s="66"/>
      <c r="D670" s="66"/>
      <c r="E670" s="71"/>
      <c r="F670" s="11"/>
      <c r="G670" s="11"/>
      <c r="H670" s="11"/>
      <c r="I670" s="11"/>
      <c r="J670" s="11"/>
      <c r="K670" s="11"/>
    </row>
    <row r="671" spans="3:11" s="6" customFormat="1">
      <c r="C671" s="66"/>
      <c r="D671" s="66"/>
      <c r="E671" s="71"/>
      <c r="F671" s="11"/>
      <c r="G671" s="11"/>
      <c r="H671" s="11"/>
      <c r="I671" s="11"/>
      <c r="J671" s="11"/>
      <c r="K671" s="11"/>
    </row>
    <row r="672" spans="3:11" s="6" customFormat="1">
      <c r="C672" s="66"/>
      <c r="D672" s="66"/>
      <c r="E672" s="71"/>
      <c r="F672" s="11"/>
      <c r="G672" s="11"/>
      <c r="H672" s="11"/>
      <c r="I672" s="11"/>
      <c r="J672" s="11"/>
      <c r="K672" s="11"/>
    </row>
    <row r="673" spans="3:11" s="6" customFormat="1">
      <c r="C673" s="66"/>
      <c r="D673" s="66"/>
      <c r="E673" s="71"/>
      <c r="F673" s="11"/>
      <c r="G673" s="11"/>
      <c r="H673" s="11"/>
      <c r="I673" s="11"/>
      <c r="J673" s="11"/>
      <c r="K673" s="11"/>
    </row>
    <row r="674" spans="3:11" s="6" customFormat="1">
      <c r="C674" s="66"/>
      <c r="D674" s="66"/>
      <c r="E674" s="71"/>
      <c r="F674" s="11"/>
      <c r="G674" s="11"/>
      <c r="H674" s="11"/>
      <c r="I674" s="11"/>
      <c r="J674" s="11"/>
      <c r="K674" s="11"/>
    </row>
    <row r="675" spans="3:11" s="6" customFormat="1">
      <c r="C675" s="66"/>
      <c r="D675" s="66"/>
      <c r="E675" s="71"/>
      <c r="F675" s="11"/>
      <c r="G675" s="11"/>
      <c r="H675" s="11"/>
      <c r="I675" s="11"/>
      <c r="J675" s="11"/>
      <c r="K675" s="11"/>
    </row>
    <row r="676" spans="3:11" s="6" customFormat="1">
      <c r="C676" s="66"/>
      <c r="D676" s="66"/>
      <c r="E676" s="71"/>
      <c r="F676" s="11"/>
      <c r="G676" s="11"/>
      <c r="H676" s="11"/>
      <c r="I676" s="11"/>
      <c r="J676" s="11"/>
      <c r="K676" s="11"/>
    </row>
    <row r="677" spans="3:11" s="6" customFormat="1">
      <c r="C677" s="66"/>
      <c r="D677" s="66"/>
      <c r="E677" s="71"/>
      <c r="F677" s="11"/>
      <c r="G677" s="11"/>
      <c r="H677" s="11"/>
      <c r="I677" s="11"/>
      <c r="J677" s="11"/>
      <c r="K677" s="11"/>
    </row>
    <row r="678" spans="3:11" s="6" customFormat="1">
      <c r="C678" s="66"/>
      <c r="D678" s="66"/>
      <c r="E678" s="71"/>
      <c r="F678" s="11"/>
      <c r="G678" s="11"/>
      <c r="H678" s="11"/>
      <c r="I678" s="11"/>
      <c r="J678" s="11"/>
      <c r="K678" s="11"/>
    </row>
    <row r="679" spans="3:11" s="6" customFormat="1">
      <c r="C679" s="66"/>
      <c r="D679" s="66"/>
      <c r="E679" s="71"/>
      <c r="F679" s="11"/>
      <c r="G679" s="11"/>
      <c r="H679" s="11"/>
      <c r="I679" s="11"/>
      <c r="J679" s="11"/>
      <c r="K679" s="11"/>
    </row>
    <row r="680" spans="3:11" s="6" customFormat="1">
      <c r="C680" s="66"/>
      <c r="D680" s="66"/>
      <c r="E680" s="71"/>
      <c r="F680" s="11"/>
      <c r="G680" s="11"/>
      <c r="H680" s="11"/>
      <c r="I680" s="11"/>
      <c r="J680" s="11"/>
      <c r="K680" s="11"/>
    </row>
    <row r="681" spans="3:11" s="6" customFormat="1">
      <c r="C681" s="66"/>
      <c r="D681" s="66"/>
      <c r="E681" s="71"/>
      <c r="F681" s="11"/>
      <c r="G681" s="11"/>
      <c r="H681" s="11"/>
      <c r="I681" s="11"/>
      <c r="J681" s="11"/>
      <c r="K681" s="11"/>
    </row>
    <row r="682" spans="3:11" s="6" customFormat="1">
      <c r="C682" s="66"/>
      <c r="D682" s="66"/>
      <c r="E682" s="71"/>
      <c r="F682" s="11"/>
      <c r="G682" s="11"/>
      <c r="H682" s="11"/>
      <c r="I682" s="11"/>
      <c r="J682" s="11"/>
      <c r="K682" s="11"/>
    </row>
    <row r="683" spans="3:11" s="6" customFormat="1">
      <c r="C683" s="66"/>
      <c r="D683" s="66"/>
      <c r="E683" s="71"/>
      <c r="F683" s="11"/>
      <c r="G683" s="11"/>
      <c r="H683" s="11"/>
      <c r="I683" s="11"/>
      <c r="J683" s="11"/>
      <c r="K683" s="11"/>
    </row>
    <row r="684" spans="3:11" s="6" customFormat="1">
      <c r="C684" s="66"/>
      <c r="D684" s="66"/>
      <c r="E684" s="71"/>
      <c r="F684" s="11"/>
      <c r="G684" s="11"/>
      <c r="H684" s="11"/>
      <c r="I684" s="11"/>
      <c r="J684" s="11"/>
      <c r="K684" s="11"/>
    </row>
    <row r="685" spans="3:11" s="6" customFormat="1">
      <c r="C685" s="66"/>
      <c r="D685" s="66"/>
      <c r="E685" s="71"/>
      <c r="F685" s="11"/>
      <c r="G685" s="11"/>
      <c r="H685" s="11"/>
      <c r="I685" s="11"/>
      <c r="J685" s="11"/>
      <c r="K685" s="11"/>
    </row>
    <row r="686" spans="3:11" s="6" customFormat="1">
      <c r="C686" s="66"/>
      <c r="D686" s="66"/>
      <c r="E686" s="71"/>
      <c r="F686" s="11"/>
      <c r="G686" s="11"/>
      <c r="H686" s="11"/>
      <c r="I686" s="11"/>
      <c r="J686" s="11"/>
      <c r="K686" s="11"/>
    </row>
    <row r="687" spans="3:11" s="6" customFormat="1">
      <c r="C687" s="66"/>
      <c r="D687" s="66"/>
      <c r="E687" s="71"/>
      <c r="F687" s="11"/>
      <c r="G687" s="11"/>
      <c r="H687" s="11"/>
      <c r="I687" s="11"/>
      <c r="J687" s="11"/>
      <c r="K687" s="11"/>
    </row>
    <row r="688" spans="3:11" s="6" customFormat="1">
      <c r="C688" s="66"/>
      <c r="D688" s="66"/>
      <c r="E688" s="71"/>
      <c r="F688" s="11"/>
      <c r="G688" s="11"/>
      <c r="H688" s="11"/>
      <c r="I688" s="11"/>
      <c r="J688" s="11"/>
      <c r="K688" s="11"/>
    </row>
    <row r="689" spans="3:11" s="6" customFormat="1">
      <c r="C689" s="66"/>
      <c r="D689" s="66"/>
      <c r="E689" s="71"/>
      <c r="F689" s="11"/>
      <c r="G689" s="11"/>
      <c r="H689" s="11"/>
      <c r="I689" s="11"/>
      <c r="J689" s="11"/>
      <c r="K689" s="11"/>
    </row>
    <row r="690" spans="3:11" s="6" customFormat="1">
      <c r="C690" s="66"/>
      <c r="D690" s="66"/>
      <c r="E690" s="71"/>
      <c r="F690" s="11"/>
      <c r="G690" s="11"/>
      <c r="H690" s="11"/>
      <c r="I690" s="11"/>
      <c r="J690" s="11"/>
      <c r="K690" s="11"/>
    </row>
    <row r="691" spans="3:11" s="6" customFormat="1">
      <c r="C691" s="66"/>
      <c r="D691" s="66"/>
      <c r="E691" s="71"/>
      <c r="F691" s="11"/>
      <c r="G691" s="11"/>
      <c r="H691" s="11"/>
      <c r="I691" s="11"/>
      <c r="J691" s="11"/>
      <c r="K691" s="11"/>
    </row>
    <row r="692" spans="3:11" s="6" customFormat="1">
      <c r="C692" s="66"/>
      <c r="D692" s="66"/>
      <c r="E692" s="71"/>
      <c r="F692" s="11"/>
      <c r="G692" s="11"/>
      <c r="H692" s="11"/>
      <c r="I692" s="11"/>
      <c r="J692" s="11"/>
      <c r="K692" s="11"/>
    </row>
    <row r="693" spans="3:11" s="6" customFormat="1">
      <c r="C693" s="66"/>
      <c r="D693" s="66"/>
      <c r="E693" s="71"/>
      <c r="F693" s="11"/>
      <c r="G693" s="11"/>
      <c r="H693" s="11"/>
      <c r="I693" s="11"/>
      <c r="J693" s="11"/>
      <c r="K693" s="11"/>
    </row>
    <row r="694" spans="3:11" s="6" customFormat="1">
      <c r="C694" s="66"/>
      <c r="D694" s="66"/>
      <c r="E694" s="71"/>
      <c r="F694" s="11"/>
      <c r="G694" s="11"/>
      <c r="H694" s="11"/>
      <c r="I694" s="11"/>
      <c r="J694" s="11"/>
      <c r="K694" s="11"/>
    </row>
    <row r="695" spans="3:11" s="6" customFormat="1">
      <c r="C695" s="66"/>
      <c r="D695" s="66"/>
      <c r="E695" s="71"/>
      <c r="F695" s="11"/>
      <c r="G695" s="11"/>
      <c r="H695" s="11"/>
      <c r="I695" s="11"/>
      <c r="J695" s="11"/>
      <c r="K695" s="11"/>
    </row>
    <row r="696" spans="3:11" s="6" customFormat="1">
      <c r="C696" s="66"/>
      <c r="D696" s="66"/>
      <c r="E696" s="71"/>
      <c r="F696" s="11"/>
      <c r="G696" s="11"/>
      <c r="H696" s="11"/>
      <c r="I696" s="11"/>
      <c r="J696" s="11"/>
      <c r="K696" s="11"/>
    </row>
    <row r="697" spans="3:11" s="6" customFormat="1">
      <c r="C697" s="66"/>
      <c r="D697" s="66"/>
      <c r="E697" s="71"/>
      <c r="F697" s="11"/>
      <c r="G697" s="11"/>
      <c r="H697" s="11"/>
      <c r="I697" s="11"/>
      <c r="J697" s="11"/>
      <c r="K697" s="11"/>
    </row>
    <row r="698" spans="3:11" s="6" customFormat="1">
      <c r="C698" s="66"/>
      <c r="D698" s="66"/>
      <c r="E698" s="71"/>
      <c r="F698" s="11"/>
      <c r="G698" s="11"/>
      <c r="H698" s="11"/>
      <c r="I698" s="11"/>
      <c r="J698" s="11"/>
      <c r="K698" s="11"/>
    </row>
    <row r="699" spans="3:11" s="6" customFormat="1">
      <c r="C699" s="66"/>
      <c r="D699" s="66"/>
      <c r="E699" s="71"/>
      <c r="F699" s="11"/>
      <c r="G699" s="11"/>
      <c r="H699" s="11"/>
      <c r="I699" s="11"/>
      <c r="J699" s="11"/>
      <c r="K699" s="11"/>
    </row>
    <row r="700" spans="3:11" s="6" customFormat="1">
      <c r="C700" s="66"/>
      <c r="D700" s="66"/>
      <c r="E700" s="71"/>
      <c r="F700" s="11"/>
      <c r="G700" s="11"/>
      <c r="H700" s="11"/>
      <c r="I700" s="11"/>
      <c r="J700" s="11"/>
      <c r="K700" s="11"/>
    </row>
    <row r="701" spans="3:11" s="6" customFormat="1">
      <c r="C701" s="66"/>
      <c r="D701" s="66"/>
      <c r="E701" s="71"/>
      <c r="F701" s="11"/>
      <c r="G701" s="11"/>
      <c r="H701" s="11"/>
      <c r="I701" s="11"/>
      <c r="J701" s="11"/>
      <c r="K701" s="11"/>
    </row>
    <row r="702" spans="3:11" s="6" customFormat="1">
      <c r="C702" s="66"/>
      <c r="D702" s="66"/>
      <c r="E702" s="71"/>
      <c r="F702" s="11"/>
      <c r="G702" s="11"/>
      <c r="H702" s="11"/>
      <c r="I702" s="11"/>
      <c r="J702" s="11"/>
      <c r="K702" s="11"/>
    </row>
    <row r="703" spans="3:11" s="6" customFormat="1">
      <c r="C703" s="66"/>
      <c r="D703" s="66"/>
      <c r="E703" s="71"/>
      <c r="F703" s="11"/>
      <c r="G703" s="11"/>
      <c r="H703" s="11"/>
      <c r="I703" s="11"/>
      <c r="J703" s="11"/>
      <c r="K703" s="11"/>
    </row>
    <row r="704" spans="3:11" s="6" customFormat="1">
      <c r="C704" s="66"/>
      <c r="D704" s="66"/>
      <c r="E704" s="71"/>
      <c r="F704" s="11"/>
      <c r="G704" s="11"/>
      <c r="H704" s="11"/>
      <c r="I704" s="11"/>
      <c r="J704" s="11"/>
      <c r="K704" s="11"/>
    </row>
    <row r="705" spans="3:11" s="6" customFormat="1">
      <c r="C705" s="66"/>
      <c r="D705" s="66"/>
      <c r="E705" s="71"/>
      <c r="F705" s="11"/>
      <c r="G705" s="11"/>
      <c r="H705" s="11"/>
      <c r="I705" s="11"/>
      <c r="J705" s="11"/>
      <c r="K705" s="11"/>
    </row>
    <row r="706" spans="3:11" s="6" customFormat="1">
      <c r="C706" s="66"/>
      <c r="D706" s="66"/>
      <c r="E706" s="71"/>
      <c r="F706" s="11"/>
      <c r="G706" s="11"/>
      <c r="H706" s="11"/>
      <c r="I706" s="11"/>
      <c r="J706" s="11"/>
      <c r="K706" s="11"/>
    </row>
    <row r="707" spans="3:11" s="6" customFormat="1">
      <c r="C707" s="66"/>
      <c r="D707" s="66"/>
      <c r="E707" s="71"/>
      <c r="F707" s="11"/>
      <c r="G707" s="11"/>
      <c r="H707" s="11"/>
      <c r="I707" s="11"/>
      <c r="J707" s="11"/>
      <c r="K707" s="11"/>
    </row>
    <row r="708" spans="3:11" s="6" customFormat="1">
      <c r="C708" s="66"/>
      <c r="D708" s="66"/>
      <c r="E708" s="71"/>
      <c r="F708" s="11"/>
      <c r="G708" s="11"/>
      <c r="H708" s="11"/>
      <c r="I708" s="11"/>
      <c r="J708" s="11"/>
      <c r="K708" s="11"/>
    </row>
    <row r="709" spans="3:11" s="6" customFormat="1">
      <c r="C709" s="66"/>
      <c r="D709" s="66"/>
      <c r="E709" s="71"/>
      <c r="F709" s="11"/>
      <c r="G709" s="11"/>
      <c r="H709" s="11"/>
      <c r="I709" s="11"/>
      <c r="J709" s="11"/>
      <c r="K709" s="11"/>
    </row>
    <row r="710" spans="3:11" s="6" customFormat="1">
      <c r="C710" s="66"/>
      <c r="D710" s="66"/>
      <c r="E710" s="71"/>
      <c r="F710" s="11"/>
      <c r="G710" s="11"/>
      <c r="H710" s="11"/>
      <c r="I710" s="11"/>
      <c r="J710" s="11"/>
      <c r="K710" s="11"/>
    </row>
    <row r="711" spans="3:11" s="6" customFormat="1">
      <c r="C711" s="66"/>
      <c r="D711" s="66"/>
      <c r="E711" s="71"/>
      <c r="F711" s="11"/>
      <c r="G711" s="11"/>
      <c r="H711" s="11"/>
      <c r="I711" s="11"/>
      <c r="J711" s="11"/>
      <c r="K711" s="11"/>
    </row>
    <row r="712" spans="3:11" s="6" customFormat="1">
      <c r="C712" s="66"/>
      <c r="D712" s="66"/>
      <c r="E712" s="71"/>
      <c r="F712" s="11"/>
      <c r="G712" s="11"/>
      <c r="H712" s="11"/>
      <c r="I712" s="11"/>
      <c r="J712" s="11"/>
      <c r="K712" s="11"/>
    </row>
    <row r="713" spans="3:11" s="6" customFormat="1">
      <c r="C713" s="66"/>
      <c r="D713" s="66"/>
      <c r="E713" s="71"/>
      <c r="F713" s="11"/>
      <c r="G713" s="11"/>
      <c r="H713" s="11"/>
      <c r="I713" s="11"/>
      <c r="J713" s="11"/>
      <c r="K713" s="11"/>
    </row>
    <row r="714" spans="3:11" s="6" customFormat="1">
      <c r="C714" s="66"/>
      <c r="D714" s="66"/>
      <c r="E714" s="71"/>
      <c r="F714" s="11"/>
      <c r="G714" s="11"/>
      <c r="H714" s="11"/>
      <c r="I714" s="11"/>
      <c r="J714" s="11"/>
      <c r="K714" s="11"/>
    </row>
    <row r="715" spans="3:11" s="6" customFormat="1">
      <c r="C715" s="66"/>
      <c r="D715" s="66"/>
      <c r="E715" s="71"/>
      <c r="F715" s="11"/>
      <c r="G715" s="11"/>
      <c r="H715" s="11"/>
      <c r="I715" s="11"/>
      <c r="J715" s="11"/>
      <c r="K715" s="11"/>
    </row>
    <row r="716" spans="3:11" s="6" customFormat="1">
      <c r="C716" s="66"/>
      <c r="D716" s="66"/>
      <c r="E716" s="71"/>
      <c r="F716" s="11"/>
      <c r="G716" s="11"/>
      <c r="H716" s="11"/>
      <c r="I716" s="11"/>
      <c r="J716" s="11"/>
      <c r="K716" s="11"/>
    </row>
    <row r="717" spans="3:11" s="6" customFormat="1">
      <c r="C717" s="66"/>
      <c r="D717" s="66"/>
      <c r="E717" s="71"/>
      <c r="F717" s="11"/>
      <c r="G717" s="11"/>
      <c r="H717" s="11"/>
      <c r="I717" s="11"/>
      <c r="J717" s="11"/>
      <c r="K717" s="11"/>
    </row>
    <row r="718" spans="3:11" s="6" customFormat="1">
      <c r="C718" s="66"/>
      <c r="D718" s="66"/>
      <c r="E718" s="71"/>
      <c r="F718" s="11"/>
      <c r="G718" s="11"/>
      <c r="H718" s="11"/>
      <c r="I718" s="11"/>
      <c r="J718" s="11"/>
      <c r="K718" s="11"/>
    </row>
    <row r="719" spans="3:11" s="6" customFormat="1">
      <c r="C719" s="66"/>
      <c r="D719" s="66"/>
      <c r="E719" s="71"/>
      <c r="F719" s="11"/>
      <c r="G719" s="11"/>
      <c r="H719" s="11"/>
      <c r="I719" s="11"/>
      <c r="J719" s="11"/>
      <c r="K719" s="11"/>
    </row>
    <row r="720" spans="3:11" s="6" customFormat="1">
      <c r="C720" s="66"/>
      <c r="D720" s="66"/>
      <c r="E720" s="71"/>
      <c r="F720" s="11"/>
      <c r="G720" s="11"/>
      <c r="H720" s="11"/>
      <c r="I720" s="11"/>
      <c r="J720" s="11"/>
      <c r="K720" s="11"/>
    </row>
    <row r="721" spans="3:11" s="6" customFormat="1">
      <c r="C721" s="66"/>
      <c r="D721" s="66"/>
      <c r="E721" s="71"/>
      <c r="F721" s="11"/>
      <c r="G721" s="11"/>
      <c r="H721" s="11"/>
      <c r="I721" s="11"/>
      <c r="J721" s="11"/>
      <c r="K721" s="11"/>
    </row>
    <row r="722" spans="3:11" s="6" customFormat="1">
      <c r="C722" s="66"/>
      <c r="D722" s="66"/>
      <c r="E722" s="71"/>
      <c r="F722" s="11"/>
      <c r="G722" s="11"/>
      <c r="H722" s="11"/>
      <c r="I722" s="11"/>
      <c r="J722" s="11"/>
      <c r="K722" s="11"/>
    </row>
    <row r="723" spans="3:11" s="6" customFormat="1">
      <c r="C723" s="66"/>
      <c r="D723" s="66"/>
      <c r="E723" s="71"/>
      <c r="F723" s="11"/>
      <c r="G723" s="11"/>
      <c r="H723" s="11"/>
      <c r="I723" s="11"/>
      <c r="J723" s="11"/>
      <c r="K723" s="11"/>
    </row>
    <row r="724" spans="3:11" s="6" customFormat="1">
      <c r="C724" s="66"/>
      <c r="D724" s="66"/>
      <c r="E724" s="71"/>
      <c r="F724" s="11"/>
      <c r="G724" s="11"/>
      <c r="H724" s="11"/>
      <c r="I724" s="11"/>
      <c r="J724" s="11"/>
      <c r="K724" s="11"/>
    </row>
    <row r="725" spans="3:11" s="6" customFormat="1">
      <c r="C725" s="66"/>
      <c r="D725" s="66"/>
      <c r="E725" s="71"/>
      <c r="F725" s="11"/>
      <c r="G725" s="11"/>
      <c r="H725" s="11"/>
      <c r="I725" s="11"/>
      <c r="J725" s="11"/>
      <c r="K725" s="11"/>
    </row>
    <row r="726" spans="3:11" s="6" customFormat="1">
      <c r="C726" s="66"/>
      <c r="D726" s="66"/>
      <c r="E726" s="71"/>
      <c r="F726" s="11"/>
      <c r="G726" s="11"/>
      <c r="H726" s="11"/>
      <c r="I726" s="11"/>
      <c r="J726" s="11"/>
      <c r="K726" s="11"/>
    </row>
    <row r="727" spans="3:11" s="6" customFormat="1">
      <c r="C727" s="66"/>
      <c r="D727" s="66"/>
      <c r="E727" s="71"/>
      <c r="F727" s="11"/>
      <c r="G727" s="11"/>
      <c r="H727" s="11"/>
      <c r="I727" s="11"/>
      <c r="J727" s="11"/>
      <c r="K727" s="11"/>
    </row>
    <row r="728" spans="3:11" s="6" customFormat="1">
      <c r="C728" s="66"/>
      <c r="D728" s="66"/>
      <c r="E728" s="71"/>
      <c r="F728" s="11"/>
      <c r="G728" s="11"/>
      <c r="H728" s="11"/>
      <c r="I728" s="11"/>
      <c r="J728" s="11"/>
      <c r="K728" s="11"/>
    </row>
    <row r="729" spans="3:11" s="6" customFormat="1">
      <c r="C729" s="66"/>
      <c r="D729" s="66"/>
      <c r="E729" s="71"/>
      <c r="F729" s="11"/>
      <c r="G729" s="11"/>
      <c r="H729" s="11"/>
      <c r="I729" s="11"/>
      <c r="J729" s="11"/>
      <c r="K729" s="11"/>
    </row>
    <row r="730" spans="3:11" s="6" customFormat="1">
      <c r="C730" s="66"/>
      <c r="D730" s="66"/>
      <c r="E730" s="71"/>
      <c r="F730" s="11"/>
      <c r="G730" s="11"/>
      <c r="H730" s="11"/>
      <c r="I730" s="11"/>
      <c r="J730" s="11"/>
      <c r="K730" s="11"/>
    </row>
    <row r="731" spans="3:11" s="6" customFormat="1">
      <c r="C731" s="66"/>
      <c r="D731" s="66"/>
      <c r="E731" s="71"/>
      <c r="F731" s="11"/>
      <c r="G731" s="11"/>
      <c r="H731" s="11"/>
      <c r="I731" s="11"/>
      <c r="J731" s="11"/>
      <c r="K731" s="11"/>
    </row>
    <row r="732" spans="3:11" s="6" customFormat="1">
      <c r="C732" s="66"/>
      <c r="D732" s="66"/>
      <c r="E732" s="71"/>
      <c r="F732" s="11"/>
      <c r="G732" s="11"/>
      <c r="H732" s="11"/>
      <c r="I732" s="11"/>
      <c r="J732" s="11"/>
      <c r="K732" s="11"/>
    </row>
    <row r="733" spans="3:11" s="6" customFormat="1">
      <c r="C733" s="66"/>
      <c r="D733" s="66"/>
      <c r="E733" s="71"/>
      <c r="F733" s="11"/>
      <c r="G733" s="11"/>
      <c r="H733" s="11"/>
      <c r="I733" s="11"/>
      <c r="J733" s="11"/>
      <c r="K733" s="11"/>
    </row>
    <row r="734" spans="3:11" s="6" customFormat="1">
      <c r="C734" s="66"/>
      <c r="D734" s="66"/>
      <c r="E734" s="71"/>
      <c r="F734" s="11"/>
      <c r="G734" s="11"/>
      <c r="H734" s="11"/>
      <c r="I734" s="11"/>
      <c r="J734" s="11"/>
      <c r="K734" s="11"/>
    </row>
    <row r="735" spans="3:11" s="6" customFormat="1">
      <c r="C735" s="66"/>
      <c r="D735" s="66"/>
      <c r="E735" s="71"/>
      <c r="F735" s="11"/>
      <c r="G735" s="11"/>
      <c r="H735" s="11"/>
      <c r="I735" s="11"/>
      <c r="J735" s="11"/>
      <c r="K735" s="11"/>
    </row>
    <row r="736" spans="3:11" s="6" customFormat="1">
      <c r="C736" s="66"/>
      <c r="D736" s="66"/>
      <c r="E736" s="71"/>
      <c r="F736" s="11"/>
      <c r="G736" s="11"/>
      <c r="H736" s="11"/>
      <c r="I736" s="11"/>
      <c r="J736" s="11"/>
      <c r="K736" s="11"/>
    </row>
    <row r="737" spans="3:11" s="6" customFormat="1">
      <c r="C737" s="66"/>
      <c r="D737" s="66"/>
      <c r="E737" s="71"/>
      <c r="F737" s="11"/>
      <c r="G737" s="11"/>
      <c r="H737" s="11"/>
      <c r="I737" s="11"/>
      <c r="J737" s="11"/>
      <c r="K737" s="11"/>
    </row>
    <row r="738" spans="3:11" s="6" customFormat="1">
      <c r="C738" s="66"/>
      <c r="D738" s="66"/>
      <c r="E738" s="71"/>
      <c r="F738" s="11"/>
      <c r="G738" s="11"/>
      <c r="H738" s="11"/>
      <c r="I738" s="11"/>
      <c r="J738" s="11"/>
      <c r="K738" s="11"/>
    </row>
    <row r="739" spans="3:11" s="6" customFormat="1">
      <c r="C739" s="66"/>
      <c r="D739" s="66"/>
      <c r="E739" s="71"/>
      <c r="F739" s="11"/>
      <c r="G739" s="11"/>
      <c r="H739" s="11"/>
      <c r="I739" s="11"/>
      <c r="J739" s="11"/>
      <c r="K739" s="11"/>
    </row>
    <row r="740" spans="3:11" s="6" customFormat="1">
      <c r="C740" s="66"/>
      <c r="D740" s="66"/>
      <c r="E740" s="71"/>
      <c r="F740" s="11"/>
      <c r="G740" s="11"/>
      <c r="H740" s="11"/>
      <c r="I740" s="11"/>
      <c r="J740" s="11"/>
      <c r="K740" s="11"/>
    </row>
    <row r="741" spans="3:11" s="6" customFormat="1">
      <c r="C741" s="66"/>
      <c r="D741" s="66"/>
      <c r="E741" s="71"/>
      <c r="F741" s="11"/>
      <c r="G741" s="11"/>
      <c r="H741" s="11"/>
      <c r="I741" s="11"/>
      <c r="J741" s="11"/>
      <c r="K741" s="11"/>
    </row>
    <row r="742" spans="3:11" s="6" customFormat="1">
      <c r="C742" s="66"/>
      <c r="D742" s="66"/>
      <c r="E742" s="71"/>
      <c r="F742" s="11"/>
      <c r="G742" s="11"/>
      <c r="H742" s="11"/>
      <c r="I742" s="11"/>
      <c r="J742" s="11"/>
      <c r="K742" s="11"/>
    </row>
    <row r="743" spans="3:11" s="6" customFormat="1">
      <c r="C743" s="66"/>
      <c r="D743" s="66"/>
      <c r="E743" s="71"/>
      <c r="F743" s="11"/>
      <c r="G743" s="11"/>
      <c r="H743" s="11"/>
      <c r="I743" s="11"/>
      <c r="J743" s="11"/>
      <c r="K743" s="11"/>
    </row>
    <row r="744" spans="3:11" s="6" customFormat="1">
      <c r="C744" s="66"/>
      <c r="D744" s="66"/>
      <c r="E744" s="71"/>
      <c r="F744" s="11"/>
      <c r="G744" s="11"/>
      <c r="H744" s="11"/>
      <c r="I744" s="11"/>
      <c r="J744" s="11"/>
      <c r="K744" s="11"/>
    </row>
    <row r="745" spans="3:11" s="6" customFormat="1">
      <c r="C745" s="66"/>
      <c r="D745" s="66"/>
      <c r="E745" s="71"/>
      <c r="F745" s="11"/>
      <c r="G745" s="11"/>
      <c r="H745" s="11"/>
      <c r="I745" s="11"/>
      <c r="J745" s="11"/>
      <c r="K745" s="11"/>
    </row>
    <row r="746" spans="3:11" s="6" customFormat="1">
      <c r="C746" s="66"/>
      <c r="D746" s="66"/>
      <c r="E746" s="71"/>
      <c r="F746" s="11"/>
      <c r="G746" s="11"/>
      <c r="H746" s="11"/>
      <c r="I746" s="11"/>
      <c r="J746" s="11"/>
      <c r="K746" s="11"/>
    </row>
    <row r="747" spans="3:11" s="6" customFormat="1">
      <c r="C747" s="66"/>
      <c r="D747" s="66"/>
      <c r="E747" s="71"/>
      <c r="F747" s="11"/>
      <c r="G747" s="11"/>
      <c r="H747" s="11"/>
      <c r="I747" s="11"/>
      <c r="J747" s="11"/>
      <c r="K747" s="11"/>
    </row>
    <row r="748" spans="3:11" s="6" customFormat="1">
      <c r="C748" s="66"/>
      <c r="D748" s="66"/>
      <c r="E748" s="71"/>
      <c r="F748" s="11"/>
      <c r="G748" s="11"/>
      <c r="H748" s="11"/>
      <c r="I748" s="11"/>
      <c r="J748" s="11"/>
      <c r="K748" s="11"/>
    </row>
    <row r="749" spans="3:11" s="6" customFormat="1">
      <c r="C749" s="66"/>
      <c r="D749" s="66"/>
      <c r="E749" s="71"/>
      <c r="F749" s="11"/>
      <c r="G749" s="11"/>
      <c r="H749" s="11"/>
      <c r="I749" s="11"/>
      <c r="J749" s="11"/>
      <c r="K749" s="11"/>
    </row>
    <row r="750" spans="3:11" s="6" customFormat="1">
      <c r="C750" s="66"/>
      <c r="D750" s="66"/>
      <c r="E750" s="71"/>
      <c r="F750" s="11"/>
      <c r="G750" s="11"/>
      <c r="H750" s="11"/>
      <c r="I750" s="11"/>
      <c r="J750" s="11"/>
      <c r="K750" s="11"/>
    </row>
    <row r="751" spans="3:11" s="6" customFormat="1">
      <c r="C751" s="66"/>
      <c r="D751" s="66"/>
      <c r="E751" s="71"/>
      <c r="F751" s="11"/>
      <c r="G751" s="11"/>
      <c r="H751" s="11"/>
      <c r="I751" s="11"/>
      <c r="J751" s="11"/>
      <c r="K751" s="11"/>
    </row>
    <row r="752" spans="3:11" s="6" customFormat="1">
      <c r="C752" s="66"/>
      <c r="D752" s="66"/>
      <c r="E752" s="71"/>
      <c r="F752" s="11"/>
      <c r="G752" s="11"/>
      <c r="H752" s="11"/>
      <c r="I752" s="11"/>
      <c r="J752" s="11"/>
      <c r="K752" s="11"/>
    </row>
    <row r="753" spans="3:11" s="6" customFormat="1">
      <c r="C753" s="66"/>
      <c r="D753" s="66"/>
      <c r="E753" s="71"/>
      <c r="F753" s="11"/>
      <c r="G753" s="11"/>
      <c r="H753" s="11"/>
      <c r="I753" s="11"/>
      <c r="J753" s="11"/>
      <c r="K753" s="11"/>
    </row>
    <row r="754" spans="3:11" s="6" customFormat="1">
      <c r="C754" s="66"/>
      <c r="D754" s="66"/>
      <c r="E754" s="71"/>
      <c r="F754" s="11"/>
      <c r="G754" s="11"/>
      <c r="H754" s="11"/>
      <c r="I754" s="11"/>
      <c r="J754" s="11"/>
      <c r="K754" s="11"/>
    </row>
    <row r="755" spans="3:11" s="6" customFormat="1">
      <c r="C755" s="66"/>
      <c r="D755" s="66"/>
      <c r="E755" s="71"/>
      <c r="F755" s="11"/>
      <c r="G755" s="11"/>
      <c r="H755" s="11"/>
      <c r="I755" s="11"/>
      <c r="J755" s="11"/>
      <c r="K755" s="11"/>
    </row>
    <row r="756" spans="3:11" s="6" customFormat="1">
      <c r="C756" s="66"/>
      <c r="D756" s="66"/>
      <c r="E756" s="71"/>
      <c r="F756" s="11"/>
      <c r="G756" s="11"/>
      <c r="H756" s="11"/>
      <c r="I756" s="11"/>
      <c r="J756" s="11"/>
      <c r="K756" s="11"/>
    </row>
    <row r="757" spans="3:11" s="6" customFormat="1">
      <c r="C757" s="66"/>
      <c r="D757" s="66"/>
      <c r="E757" s="71"/>
      <c r="F757" s="11"/>
      <c r="G757" s="11"/>
      <c r="H757" s="11"/>
      <c r="I757" s="11"/>
      <c r="J757" s="11"/>
      <c r="K757" s="11"/>
    </row>
    <row r="758" spans="3:11" s="6" customFormat="1">
      <c r="C758" s="66"/>
      <c r="D758" s="66"/>
      <c r="E758" s="71"/>
      <c r="F758" s="11"/>
      <c r="G758" s="11"/>
      <c r="H758" s="11"/>
      <c r="I758" s="11"/>
      <c r="J758" s="11"/>
      <c r="K758" s="11"/>
    </row>
    <row r="759" spans="3:11" s="6" customFormat="1">
      <c r="C759" s="66"/>
      <c r="D759" s="66"/>
      <c r="E759" s="71"/>
      <c r="F759" s="11"/>
      <c r="G759" s="11"/>
      <c r="H759" s="11"/>
      <c r="I759" s="11"/>
      <c r="J759" s="11"/>
      <c r="K759" s="11"/>
    </row>
    <row r="760" spans="3:11" s="6" customFormat="1">
      <c r="C760" s="66"/>
      <c r="D760" s="66"/>
      <c r="E760" s="71"/>
      <c r="F760" s="11"/>
      <c r="G760" s="11"/>
      <c r="H760" s="11"/>
      <c r="I760" s="11"/>
      <c r="J760" s="11"/>
      <c r="K760" s="11"/>
    </row>
    <row r="761" spans="3:11" s="6" customFormat="1">
      <c r="C761" s="66"/>
      <c r="D761" s="66"/>
      <c r="E761" s="71"/>
      <c r="F761" s="11"/>
      <c r="G761" s="11"/>
      <c r="H761" s="11"/>
      <c r="I761" s="11"/>
      <c r="J761" s="11"/>
      <c r="K761" s="11"/>
    </row>
    <row r="762" spans="3:11" s="6" customFormat="1">
      <c r="C762" s="66"/>
      <c r="D762" s="66"/>
      <c r="E762" s="71"/>
      <c r="F762" s="11"/>
      <c r="G762" s="11"/>
      <c r="H762" s="11"/>
      <c r="I762" s="11"/>
      <c r="J762" s="11"/>
      <c r="K762" s="11"/>
    </row>
    <row r="763" spans="3:11" s="6" customFormat="1">
      <c r="C763" s="66"/>
      <c r="D763" s="66"/>
      <c r="E763" s="71"/>
      <c r="F763" s="11"/>
      <c r="G763" s="11"/>
      <c r="H763" s="11"/>
      <c r="I763" s="11"/>
      <c r="J763" s="11"/>
      <c r="K763" s="11"/>
    </row>
    <row r="764" spans="3:11" s="6" customFormat="1">
      <c r="C764" s="66"/>
      <c r="D764" s="66"/>
      <c r="E764" s="71"/>
      <c r="F764" s="11"/>
      <c r="G764" s="11"/>
      <c r="H764" s="11"/>
      <c r="I764" s="11"/>
      <c r="J764" s="11"/>
      <c r="K764" s="11"/>
    </row>
    <row r="765" spans="3:11" s="6" customFormat="1">
      <c r="C765" s="66"/>
      <c r="D765" s="66"/>
      <c r="E765" s="71"/>
      <c r="F765" s="11"/>
      <c r="G765" s="11"/>
      <c r="H765" s="11"/>
      <c r="I765" s="11"/>
      <c r="J765" s="11"/>
      <c r="K765" s="11"/>
    </row>
    <row r="766" spans="3:11" s="6" customFormat="1">
      <c r="C766" s="66"/>
      <c r="D766" s="66"/>
      <c r="E766" s="71"/>
      <c r="F766" s="11"/>
      <c r="G766" s="11"/>
      <c r="H766" s="11"/>
      <c r="I766" s="11"/>
      <c r="J766" s="11"/>
      <c r="K766" s="11"/>
    </row>
    <row r="767" spans="3:11" s="6" customFormat="1">
      <c r="C767" s="66"/>
      <c r="D767" s="66"/>
      <c r="E767" s="71"/>
      <c r="F767" s="11"/>
      <c r="G767" s="11"/>
      <c r="H767" s="11"/>
      <c r="I767" s="11"/>
      <c r="J767" s="11"/>
      <c r="K767" s="11"/>
    </row>
    <row r="768" spans="3:11" s="6" customFormat="1">
      <c r="C768" s="66"/>
      <c r="D768" s="66"/>
      <c r="E768" s="71"/>
      <c r="F768" s="11"/>
      <c r="G768" s="11"/>
      <c r="H768" s="11"/>
      <c r="I768" s="11"/>
      <c r="J768" s="11"/>
      <c r="K768" s="11"/>
    </row>
    <row r="769" spans="3:11" s="6" customFormat="1">
      <c r="C769" s="66"/>
      <c r="D769" s="66"/>
      <c r="E769" s="71"/>
      <c r="F769" s="11"/>
      <c r="G769" s="11"/>
      <c r="H769" s="11"/>
      <c r="I769" s="11"/>
      <c r="J769" s="11"/>
      <c r="K769" s="11"/>
    </row>
    <row r="770" spans="3:11" s="6" customFormat="1">
      <c r="C770" s="66"/>
      <c r="D770" s="66"/>
      <c r="E770" s="71"/>
      <c r="F770" s="11"/>
      <c r="G770" s="11"/>
      <c r="H770" s="11"/>
      <c r="I770" s="11"/>
      <c r="J770" s="11"/>
      <c r="K770" s="11"/>
    </row>
    <row r="771" spans="3:11" s="6" customFormat="1">
      <c r="C771" s="66"/>
      <c r="D771" s="66"/>
      <c r="E771" s="71"/>
      <c r="F771" s="11"/>
      <c r="G771" s="11"/>
      <c r="H771" s="11"/>
      <c r="I771" s="11"/>
      <c r="J771" s="11"/>
      <c r="K771" s="11"/>
    </row>
    <row r="772" spans="3:11" s="6" customFormat="1">
      <c r="C772" s="66"/>
      <c r="D772" s="66"/>
      <c r="E772" s="71"/>
      <c r="F772" s="11"/>
      <c r="G772" s="11"/>
      <c r="H772" s="11"/>
      <c r="I772" s="11"/>
      <c r="J772" s="11"/>
      <c r="K772" s="11"/>
    </row>
    <row r="773" spans="3:11" s="6" customFormat="1">
      <c r="C773" s="66"/>
      <c r="D773" s="66"/>
      <c r="E773" s="71"/>
      <c r="F773" s="11"/>
      <c r="G773" s="11"/>
      <c r="H773" s="11"/>
      <c r="I773" s="11"/>
      <c r="J773" s="11"/>
      <c r="K773" s="11"/>
    </row>
    <row r="774" spans="3:11" s="6" customFormat="1">
      <c r="C774" s="66"/>
      <c r="D774" s="66"/>
      <c r="E774" s="71"/>
      <c r="F774" s="11"/>
      <c r="G774" s="11"/>
      <c r="H774" s="11"/>
      <c r="I774" s="11"/>
      <c r="J774" s="11"/>
      <c r="K774" s="11"/>
    </row>
    <row r="775" spans="3:11" s="6" customFormat="1">
      <c r="C775" s="66"/>
      <c r="D775" s="66"/>
      <c r="E775" s="71"/>
      <c r="F775" s="11"/>
      <c r="G775" s="11"/>
      <c r="H775" s="11"/>
      <c r="I775" s="11"/>
      <c r="J775" s="11"/>
      <c r="K775" s="11"/>
    </row>
    <row r="776" spans="3:11" s="6" customFormat="1">
      <c r="C776" s="66"/>
      <c r="D776" s="66"/>
      <c r="E776" s="71"/>
      <c r="F776" s="11"/>
      <c r="G776" s="11"/>
      <c r="H776" s="11"/>
      <c r="I776" s="11"/>
      <c r="J776" s="11"/>
      <c r="K776" s="11"/>
    </row>
    <row r="777" spans="3:11" s="6" customFormat="1">
      <c r="C777" s="66"/>
      <c r="D777" s="66"/>
      <c r="E777" s="71"/>
      <c r="F777" s="11"/>
      <c r="G777" s="11"/>
      <c r="H777" s="11"/>
      <c r="I777" s="11"/>
      <c r="J777" s="11"/>
      <c r="K777" s="11"/>
    </row>
    <row r="778" spans="3:11" s="6" customFormat="1">
      <c r="C778" s="66"/>
      <c r="D778" s="66"/>
      <c r="E778" s="71"/>
      <c r="F778" s="11"/>
      <c r="G778" s="11"/>
      <c r="H778" s="11"/>
      <c r="I778" s="11"/>
      <c r="J778" s="11"/>
      <c r="K778" s="11"/>
    </row>
    <row r="779" spans="3:11" s="6" customFormat="1">
      <c r="C779" s="66"/>
      <c r="D779" s="66"/>
      <c r="E779" s="71"/>
      <c r="F779" s="11"/>
      <c r="G779" s="11"/>
      <c r="H779" s="11"/>
      <c r="I779" s="11"/>
      <c r="J779" s="11"/>
      <c r="K779" s="11"/>
    </row>
    <row r="780" spans="3:11" s="6" customFormat="1">
      <c r="C780" s="66"/>
      <c r="D780" s="66"/>
      <c r="E780" s="71"/>
      <c r="F780" s="11"/>
      <c r="G780" s="11"/>
      <c r="H780" s="11"/>
      <c r="I780" s="11"/>
      <c r="J780" s="11"/>
      <c r="K780" s="11"/>
    </row>
    <row r="781" spans="3:11" s="6" customFormat="1">
      <c r="C781" s="66"/>
      <c r="D781" s="66"/>
      <c r="E781" s="71"/>
      <c r="F781" s="11"/>
      <c r="G781" s="11"/>
      <c r="H781" s="11"/>
      <c r="I781" s="11"/>
      <c r="J781" s="11"/>
      <c r="K781" s="11"/>
    </row>
    <row r="782" spans="3:11" s="6" customFormat="1">
      <c r="C782" s="66"/>
      <c r="D782" s="66"/>
      <c r="E782" s="71"/>
      <c r="F782" s="11"/>
      <c r="G782" s="11"/>
      <c r="H782" s="11"/>
      <c r="I782" s="11"/>
      <c r="J782" s="11"/>
      <c r="K782" s="11"/>
    </row>
    <row r="783" spans="3:11" s="6" customFormat="1">
      <c r="C783" s="66"/>
      <c r="D783" s="66"/>
      <c r="E783" s="71"/>
      <c r="F783" s="11"/>
      <c r="G783" s="11"/>
      <c r="H783" s="11"/>
      <c r="I783" s="11"/>
      <c r="J783" s="11"/>
      <c r="K783" s="11"/>
    </row>
    <row r="784" spans="3:11" s="6" customFormat="1">
      <c r="C784" s="66"/>
      <c r="D784" s="66"/>
      <c r="E784" s="71"/>
      <c r="F784" s="11"/>
      <c r="G784" s="11"/>
      <c r="H784" s="11"/>
      <c r="I784" s="11"/>
      <c r="J784" s="11"/>
      <c r="K784" s="11"/>
    </row>
    <row r="785" spans="3:11" s="6" customFormat="1">
      <c r="C785" s="66"/>
      <c r="D785" s="66"/>
      <c r="E785" s="71"/>
      <c r="F785" s="11"/>
      <c r="G785" s="11"/>
      <c r="H785" s="11"/>
      <c r="I785" s="11"/>
      <c r="J785" s="11"/>
      <c r="K785" s="11"/>
    </row>
    <row r="786" spans="3:11" s="6" customFormat="1">
      <c r="C786" s="66"/>
      <c r="D786" s="66"/>
      <c r="E786" s="71"/>
      <c r="F786" s="11"/>
      <c r="G786" s="11"/>
      <c r="H786" s="11"/>
      <c r="I786" s="11"/>
      <c r="J786" s="11"/>
      <c r="K786" s="11"/>
    </row>
    <row r="787" spans="3:11" s="6" customFormat="1">
      <c r="C787" s="66"/>
      <c r="D787" s="66"/>
      <c r="E787" s="71"/>
      <c r="F787" s="11"/>
      <c r="G787" s="11"/>
      <c r="H787" s="11"/>
      <c r="I787" s="11"/>
      <c r="J787" s="11"/>
      <c r="K787" s="11"/>
    </row>
    <row r="788" spans="3:11" s="6" customFormat="1">
      <c r="C788" s="66"/>
      <c r="D788" s="66"/>
      <c r="E788" s="71"/>
      <c r="F788" s="11"/>
      <c r="G788" s="11"/>
      <c r="H788" s="11"/>
      <c r="I788" s="11"/>
      <c r="J788" s="11"/>
      <c r="K788" s="11"/>
    </row>
    <row r="789" spans="3:11" s="6" customFormat="1">
      <c r="C789" s="66"/>
      <c r="D789" s="66"/>
      <c r="E789" s="71"/>
      <c r="F789" s="11"/>
      <c r="G789" s="11"/>
      <c r="H789" s="11"/>
      <c r="I789" s="11"/>
      <c r="J789" s="11"/>
      <c r="K789" s="11"/>
    </row>
    <row r="790" spans="3:11" s="6" customFormat="1">
      <c r="C790" s="66"/>
      <c r="D790" s="66"/>
      <c r="E790" s="71"/>
      <c r="F790" s="11"/>
      <c r="G790" s="11"/>
      <c r="H790" s="11"/>
      <c r="I790" s="11"/>
      <c r="J790" s="11"/>
      <c r="K790" s="11"/>
    </row>
    <row r="791" spans="3:11" s="6" customFormat="1">
      <c r="C791" s="66"/>
      <c r="D791" s="66"/>
      <c r="E791" s="71"/>
      <c r="F791" s="11"/>
      <c r="G791" s="11"/>
      <c r="H791" s="11"/>
      <c r="I791" s="11"/>
      <c r="J791" s="11"/>
      <c r="K791" s="11"/>
    </row>
    <row r="792" spans="3:11" s="6" customFormat="1">
      <c r="C792" s="66"/>
      <c r="D792" s="66"/>
      <c r="E792" s="71"/>
      <c r="F792" s="11"/>
      <c r="G792" s="11"/>
      <c r="H792" s="11"/>
      <c r="I792" s="11"/>
      <c r="J792" s="11"/>
      <c r="K792" s="11"/>
    </row>
    <row r="793" spans="3:11" s="6" customFormat="1">
      <c r="C793" s="66"/>
      <c r="D793" s="66"/>
      <c r="E793" s="71"/>
      <c r="F793" s="11"/>
      <c r="G793" s="11"/>
      <c r="H793" s="11"/>
      <c r="I793" s="11"/>
      <c r="J793" s="11"/>
      <c r="K793" s="11"/>
    </row>
    <row r="794" spans="3:11" s="6" customFormat="1">
      <c r="C794" s="66"/>
      <c r="D794" s="66"/>
      <c r="E794" s="71"/>
      <c r="F794" s="11"/>
      <c r="G794" s="11"/>
      <c r="H794" s="11"/>
      <c r="I794" s="11"/>
      <c r="J794" s="11"/>
      <c r="K794" s="11"/>
    </row>
    <row r="795" spans="3:11" s="6" customFormat="1">
      <c r="C795" s="66"/>
      <c r="D795" s="66"/>
      <c r="E795" s="71"/>
      <c r="F795" s="11"/>
      <c r="G795" s="11"/>
      <c r="H795" s="11"/>
      <c r="I795" s="11"/>
      <c r="J795" s="11"/>
      <c r="K795" s="11"/>
    </row>
    <row r="796" spans="3:11" s="6" customFormat="1">
      <c r="C796" s="66"/>
      <c r="D796" s="66"/>
      <c r="E796" s="71"/>
      <c r="F796" s="11"/>
      <c r="G796" s="11"/>
      <c r="H796" s="11"/>
      <c r="I796" s="11"/>
      <c r="J796" s="11"/>
      <c r="K796" s="11"/>
    </row>
    <row r="797" spans="3:11" s="6" customFormat="1">
      <c r="C797" s="66"/>
      <c r="D797" s="66"/>
      <c r="E797" s="71"/>
      <c r="F797" s="11"/>
      <c r="G797" s="11"/>
      <c r="H797" s="11"/>
      <c r="I797" s="11"/>
      <c r="J797" s="11"/>
      <c r="K797" s="11"/>
    </row>
    <row r="798" spans="3:11" s="6" customFormat="1">
      <c r="C798" s="66"/>
      <c r="D798" s="66"/>
      <c r="E798" s="71"/>
      <c r="F798" s="11"/>
      <c r="G798" s="11"/>
      <c r="H798" s="11"/>
      <c r="I798" s="11"/>
      <c r="J798" s="11"/>
      <c r="K798" s="11"/>
    </row>
    <row r="799" spans="3:11" s="6" customFormat="1">
      <c r="C799" s="66"/>
      <c r="D799" s="66"/>
      <c r="E799" s="71"/>
      <c r="F799" s="11"/>
      <c r="G799" s="11"/>
      <c r="H799" s="11"/>
      <c r="I799" s="11"/>
      <c r="J799" s="11"/>
      <c r="K799" s="11"/>
    </row>
    <row r="800" spans="3:11" s="6" customFormat="1">
      <c r="C800" s="66"/>
      <c r="D800" s="66"/>
      <c r="E800" s="71"/>
      <c r="F800" s="11"/>
      <c r="G800" s="11"/>
      <c r="H800" s="11"/>
      <c r="I800" s="11"/>
      <c r="J800" s="11"/>
      <c r="K800" s="11"/>
    </row>
    <row r="801" spans="3:11" s="6" customFormat="1">
      <c r="C801" s="66"/>
      <c r="D801" s="66"/>
      <c r="E801" s="71"/>
      <c r="F801" s="11"/>
      <c r="G801" s="11"/>
      <c r="H801" s="11"/>
      <c r="I801" s="11"/>
      <c r="J801" s="11"/>
      <c r="K801" s="11"/>
    </row>
    <row r="802" spans="3:11" s="6" customFormat="1">
      <c r="C802" s="66"/>
      <c r="D802" s="66"/>
      <c r="E802" s="71"/>
      <c r="F802" s="11"/>
      <c r="G802" s="11"/>
      <c r="H802" s="11"/>
      <c r="I802" s="11"/>
      <c r="J802" s="11"/>
      <c r="K802" s="11"/>
    </row>
    <row r="803" spans="3:11" s="6" customFormat="1">
      <c r="C803" s="66"/>
      <c r="D803" s="66"/>
      <c r="E803" s="71"/>
      <c r="F803" s="11"/>
      <c r="G803" s="11"/>
      <c r="H803" s="11"/>
      <c r="I803" s="11"/>
      <c r="J803" s="11"/>
      <c r="K803" s="11"/>
    </row>
    <row r="804" spans="3:11" s="6" customFormat="1">
      <c r="C804" s="66"/>
      <c r="D804" s="66"/>
      <c r="E804" s="71"/>
      <c r="F804" s="11"/>
      <c r="G804" s="11"/>
      <c r="H804" s="11"/>
      <c r="I804" s="11"/>
      <c r="J804" s="11"/>
      <c r="K804" s="11"/>
    </row>
    <row r="805" spans="3:11" s="6" customFormat="1">
      <c r="C805" s="66"/>
      <c r="D805" s="66"/>
      <c r="E805" s="71"/>
      <c r="F805" s="11"/>
      <c r="G805" s="11"/>
      <c r="H805" s="11"/>
      <c r="I805" s="11"/>
      <c r="J805" s="11"/>
      <c r="K805" s="11"/>
    </row>
    <row r="806" spans="3:11" s="6" customFormat="1">
      <c r="C806" s="66"/>
      <c r="D806" s="66"/>
      <c r="E806" s="71"/>
      <c r="F806" s="11"/>
      <c r="G806" s="11"/>
      <c r="H806" s="11"/>
      <c r="I806" s="11"/>
      <c r="J806" s="11"/>
      <c r="K806" s="11"/>
    </row>
    <row r="807" spans="3:11" s="6" customFormat="1">
      <c r="C807" s="66"/>
      <c r="D807" s="66"/>
      <c r="E807" s="71"/>
      <c r="F807" s="11"/>
      <c r="G807" s="11"/>
      <c r="H807" s="11"/>
      <c r="I807" s="11"/>
      <c r="J807" s="11"/>
      <c r="K807" s="11"/>
    </row>
    <row r="808" spans="3:11" s="6" customFormat="1">
      <c r="C808" s="66"/>
      <c r="D808" s="66"/>
      <c r="E808" s="71"/>
      <c r="F808" s="11"/>
      <c r="G808" s="11"/>
      <c r="H808" s="11"/>
      <c r="I808" s="11"/>
      <c r="J808" s="11"/>
      <c r="K808" s="11"/>
    </row>
    <row r="809" spans="3:11" s="6" customFormat="1">
      <c r="C809" s="66"/>
      <c r="D809" s="66"/>
      <c r="E809" s="71"/>
      <c r="F809" s="11"/>
      <c r="G809" s="11"/>
      <c r="H809" s="11"/>
      <c r="I809" s="11"/>
      <c r="J809" s="11"/>
      <c r="K809" s="11"/>
    </row>
    <row r="810" spans="3:11" s="6" customFormat="1">
      <c r="C810" s="66"/>
      <c r="D810" s="66"/>
      <c r="E810" s="71"/>
      <c r="F810" s="11"/>
      <c r="G810" s="11"/>
      <c r="H810" s="11"/>
      <c r="I810" s="11"/>
      <c r="J810" s="11"/>
      <c r="K810" s="11"/>
    </row>
    <row r="811" spans="3:11" s="6" customFormat="1">
      <c r="C811" s="66"/>
      <c r="D811" s="66"/>
      <c r="E811" s="71"/>
      <c r="F811" s="11"/>
      <c r="G811" s="11"/>
      <c r="H811" s="11"/>
      <c r="I811" s="11"/>
      <c r="J811" s="11"/>
      <c r="K811" s="11"/>
    </row>
    <row r="812" spans="3:11" s="6" customFormat="1">
      <c r="C812" s="66"/>
      <c r="D812" s="66"/>
      <c r="E812" s="71"/>
      <c r="F812" s="11"/>
      <c r="G812" s="11"/>
      <c r="H812" s="11"/>
      <c r="I812" s="11"/>
      <c r="J812" s="11"/>
      <c r="K812" s="11"/>
    </row>
    <row r="813" spans="3:11" s="6" customFormat="1">
      <c r="C813" s="66"/>
      <c r="D813" s="66"/>
      <c r="E813" s="71"/>
      <c r="F813" s="11"/>
      <c r="G813" s="11"/>
      <c r="H813" s="11"/>
      <c r="I813" s="11"/>
      <c r="J813" s="11"/>
      <c r="K813" s="11"/>
    </row>
    <row r="814" spans="3:11" s="6" customFormat="1">
      <c r="C814" s="66"/>
      <c r="D814" s="66"/>
      <c r="E814" s="71"/>
      <c r="F814" s="11"/>
      <c r="G814" s="11"/>
      <c r="H814" s="11"/>
      <c r="I814" s="11"/>
      <c r="J814" s="11"/>
      <c r="K814" s="11"/>
    </row>
    <row r="815" spans="3:11" s="6" customFormat="1">
      <c r="C815" s="66"/>
      <c r="D815" s="66"/>
      <c r="E815" s="71"/>
      <c r="F815" s="11"/>
      <c r="G815" s="11"/>
      <c r="H815" s="11"/>
      <c r="I815" s="11"/>
      <c r="J815" s="11"/>
      <c r="K815" s="11"/>
    </row>
    <row r="816" spans="3:11" s="6" customFormat="1">
      <c r="C816" s="66"/>
      <c r="D816" s="66"/>
      <c r="E816" s="71"/>
      <c r="F816" s="11"/>
      <c r="G816" s="11"/>
      <c r="H816" s="11"/>
      <c r="I816" s="11"/>
      <c r="J816" s="11"/>
      <c r="K816" s="11"/>
    </row>
    <row r="817" spans="3:11" s="6" customFormat="1">
      <c r="C817" s="66"/>
      <c r="D817" s="66"/>
      <c r="E817" s="71"/>
      <c r="F817" s="11"/>
      <c r="G817" s="11"/>
      <c r="H817" s="11"/>
      <c r="I817" s="11"/>
      <c r="J817" s="11"/>
      <c r="K817" s="11"/>
    </row>
    <row r="818" spans="3:11" s="6" customFormat="1">
      <c r="C818" s="66"/>
      <c r="D818" s="66"/>
      <c r="E818" s="71"/>
      <c r="F818" s="11"/>
      <c r="G818" s="11"/>
      <c r="H818" s="11"/>
      <c r="I818" s="11"/>
      <c r="J818" s="11"/>
      <c r="K818" s="11"/>
    </row>
    <row r="819" spans="3:11" s="6" customFormat="1">
      <c r="C819" s="66"/>
      <c r="D819" s="66"/>
      <c r="E819" s="71"/>
      <c r="F819" s="11"/>
      <c r="G819" s="11"/>
      <c r="H819" s="11"/>
      <c r="I819" s="11"/>
      <c r="J819" s="11"/>
      <c r="K819" s="11"/>
    </row>
    <row r="820" spans="3:11" s="6" customFormat="1">
      <c r="C820" s="66"/>
      <c r="D820" s="66"/>
      <c r="E820" s="71"/>
      <c r="F820" s="11"/>
      <c r="G820" s="11"/>
      <c r="H820" s="11"/>
      <c r="I820" s="11"/>
      <c r="J820" s="11"/>
      <c r="K820" s="11"/>
    </row>
    <row r="821" spans="3:11" s="6" customFormat="1">
      <c r="C821" s="66"/>
      <c r="D821" s="66"/>
      <c r="E821" s="71"/>
      <c r="F821" s="11"/>
      <c r="G821" s="11"/>
      <c r="H821" s="11"/>
      <c r="I821" s="11"/>
      <c r="J821" s="11"/>
      <c r="K821" s="11"/>
    </row>
    <row r="822" spans="3:11" s="6" customFormat="1">
      <c r="C822" s="66"/>
      <c r="D822" s="66"/>
      <c r="E822" s="71"/>
      <c r="F822" s="11"/>
      <c r="G822" s="11"/>
      <c r="H822" s="11"/>
      <c r="I822" s="11"/>
      <c r="J822" s="11"/>
      <c r="K822" s="11"/>
    </row>
    <row r="823" spans="3:11" s="6" customFormat="1">
      <c r="C823" s="66"/>
      <c r="D823" s="66"/>
      <c r="E823" s="71"/>
      <c r="F823" s="11"/>
      <c r="G823" s="11"/>
      <c r="H823" s="11"/>
      <c r="I823" s="11"/>
      <c r="J823" s="11"/>
      <c r="K823" s="11"/>
    </row>
    <row r="824" spans="3:11" s="6" customFormat="1">
      <c r="C824" s="66"/>
      <c r="D824" s="66"/>
      <c r="E824" s="71"/>
      <c r="F824" s="11"/>
      <c r="G824" s="11"/>
      <c r="H824" s="11"/>
      <c r="I824" s="11"/>
      <c r="J824" s="11"/>
      <c r="K824" s="11"/>
    </row>
    <row r="825" spans="3:11" s="6" customFormat="1">
      <c r="C825" s="66"/>
      <c r="D825" s="66"/>
      <c r="E825" s="71"/>
      <c r="F825" s="11"/>
      <c r="G825" s="11"/>
      <c r="H825" s="11"/>
      <c r="I825" s="11"/>
      <c r="J825" s="11"/>
      <c r="K825" s="11"/>
    </row>
    <row r="826" spans="3:11" s="6" customFormat="1">
      <c r="C826" s="66"/>
      <c r="D826" s="66"/>
      <c r="E826" s="71"/>
      <c r="F826" s="11"/>
      <c r="G826" s="11"/>
      <c r="H826" s="11"/>
      <c r="I826" s="11"/>
      <c r="J826" s="11"/>
      <c r="K826" s="11"/>
    </row>
    <row r="827" spans="3:11" s="6" customFormat="1">
      <c r="C827" s="66"/>
      <c r="D827" s="66"/>
      <c r="E827" s="71"/>
      <c r="F827" s="11"/>
      <c r="G827" s="11"/>
      <c r="H827" s="11"/>
      <c r="I827" s="11"/>
      <c r="J827" s="11"/>
      <c r="K827" s="11"/>
    </row>
    <row r="828" spans="3:11" s="6" customFormat="1">
      <c r="C828" s="66"/>
      <c r="D828" s="66"/>
      <c r="E828" s="71"/>
      <c r="F828" s="11"/>
      <c r="G828" s="11"/>
      <c r="H828" s="11"/>
      <c r="I828" s="11"/>
      <c r="J828" s="11"/>
      <c r="K828" s="11"/>
    </row>
    <row r="829" spans="3:11" s="6" customFormat="1">
      <c r="C829" s="66"/>
      <c r="D829" s="66"/>
      <c r="E829" s="71"/>
      <c r="F829" s="11"/>
      <c r="G829" s="11"/>
      <c r="H829" s="11"/>
      <c r="I829" s="11"/>
      <c r="J829" s="11"/>
      <c r="K829" s="11"/>
    </row>
    <row r="830" spans="3:11" s="6" customFormat="1">
      <c r="C830" s="66"/>
      <c r="D830" s="66"/>
      <c r="E830" s="71"/>
      <c r="F830" s="11"/>
      <c r="G830" s="11"/>
      <c r="H830" s="11"/>
      <c r="I830" s="11"/>
      <c r="J830" s="11"/>
      <c r="K830" s="11"/>
    </row>
    <row r="831" spans="3:11" s="6" customFormat="1">
      <c r="C831" s="66"/>
      <c r="D831" s="66"/>
      <c r="E831" s="71"/>
      <c r="F831" s="11"/>
      <c r="G831" s="11"/>
      <c r="H831" s="11"/>
      <c r="I831" s="11"/>
      <c r="J831" s="11"/>
      <c r="K831" s="11"/>
    </row>
    <row r="832" spans="3:11" s="6" customFormat="1">
      <c r="C832" s="66"/>
      <c r="D832" s="66"/>
      <c r="E832" s="71"/>
      <c r="F832" s="11"/>
      <c r="G832" s="11"/>
      <c r="H832" s="11"/>
      <c r="I832" s="11"/>
      <c r="J832" s="11"/>
      <c r="K832" s="11"/>
    </row>
    <row r="833" spans="3:11" s="6" customFormat="1">
      <c r="C833" s="66"/>
      <c r="D833" s="66"/>
      <c r="E833" s="71"/>
      <c r="F833" s="11"/>
      <c r="G833" s="11"/>
      <c r="H833" s="11"/>
      <c r="I833" s="11"/>
      <c r="J833" s="11"/>
      <c r="K833" s="11"/>
    </row>
    <row r="834" spans="3:11" s="6" customFormat="1">
      <c r="C834" s="66"/>
      <c r="D834" s="66"/>
      <c r="E834" s="71"/>
      <c r="F834" s="11"/>
      <c r="G834" s="11"/>
      <c r="H834" s="11"/>
      <c r="I834" s="11"/>
      <c r="J834" s="11"/>
      <c r="K834" s="11"/>
    </row>
    <row r="835" spans="3:11" s="6" customFormat="1">
      <c r="C835" s="66"/>
      <c r="D835" s="66"/>
      <c r="E835" s="71"/>
      <c r="F835" s="11"/>
      <c r="G835" s="11"/>
      <c r="H835" s="11"/>
      <c r="I835" s="11"/>
      <c r="J835" s="11"/>
      <c r="K835" s="11"/>
    </row>
    <row r="836" spans="3:11" s="6" customFormat="1">
      <c r="C836" s="66"/>
      <c r="D836" s="66"/>
      <c r="E836" s="71"/>
      <c r="F836" s="11"/>
      <c r="G836" s="11"/>
      <c r="H836" s="11"/>
      <c r="I836" s="11"/>
      <c r="J836" s="11"/>
      <c r="K836" s="11"/>
    </row>
    <row r="837" spans="3:11" s="6" customFormat="1">
      <c r="C837" s="66"/>
      <c r="D837" s="66"/>
      <c r="E837" s="71"/>
      <c r="F837" s="11"/>
      <c r="G837" s="11"/>
      <c r="H837" s="11"/>
      <c r="I837" s="11"/>
      <c r="J837" s="11"/>
      <c r="K837" s="11"/>
    </row>
    <row r="838" spans="3:11" s="6" customFormat="1">
      <c r="C838" s="66"/>
      <c r="D838" s="66"/>
      <c r="E838" s="71"/>
      <c r="F838" s="11"/>
      <c r="G838" s="11"/>
      <c r="H838" s="11"/>
      <c r="I838" s="11"/>
      <c r="J838" s="11"/>
      <c r="K838" s="11"/>
    </row>
    <row r="839" spans="3:11" s="6" customFormat="1">
      <c r="C839" s="66"/>
      <c r="D839" s="66"/>
      <c r="E839" s="71"/>
      <c r="F839" s="11"/>
      <c r="G839" s="11"/>
      <c r="H839" s="11"/>
      <c r="I839" s="11"/>
      <c r="J839" s="11"/>
      <c r="K839" s="11"/>
    </row>
    <row r="840" spans="3:11" s="6" customFormat="1">
      <c r="C840" s="66"/>
      <c r="D840" s="66"/>
      <c r="E840" s="71"/>
      <c r="F840" s="11"/>
      <c r="G840" s="11"/>
      <c r="H840" s="11"/>
      <c r="I840" s="11"/>
      <c r="J840" s="11"/>
      <c r="K840" s="11"/>
    </row>
    <row r="841" spans="3:11" s="6" customFormat="1">
      <c r="C841" s="66"/>
      <c r="D841" s="66"/>
      <c r="E841" s="71"/>
      <c r="F841" s="11"/>
      <c r="G841" s="11"/>
      <c r="H841" s="11"/>
      <c r="I841" s="11"/>
      <c r="J841" s="11"/>
      <c r="K841" s="11"/>
    </row>
    <row r="842" spans="3:11" s="6" customFormat="1">
      <c r="C842" s="66"/>
      <c r="D842" s="66"/>
      <c r="E842" s="71"/>
      <c r="F842" s="11"/>
      <c r="G842" s="11"/>
      <c r="H842" s="11"/>
      <c r="I842" s="11"/>
      <c r="J842" s="11"/>
      <c r="K842" s="11"/>
    </row>
    <row r="843" spans="3:11" s="6" customFormat="1">
      <c r="C843" s="66"/>
      <c r="D843" s="66"/>
      <c r="E843" s="71"/>
      <c r="F843" s="11"/>
      <c r="G843" s="11"/>
      <c r="H843" s="11"/>
      <c r="I843" s="11"/>
      <c r="J843" s="11"/>
      <c r="K843" s="11"/>
    </row>
    <row r="844" spans="3:11" s="6" customFormat="1">
      <c r="C844" s="66"/>
      <c r="D844" s="66"/>
      <c r="E844" s="71"/>
      <c r="F844" s="11"/>
      <c r="G844" s="11"/>
      <c r="H844" s="11"/>
      <c r="I844" s="11"/>
      <c r="J844" s="11"/>
      <c r="K844" s="11"/>
    </row>
    <row r="845" spans="3:11" s="6" customFormat="1">
      <c r="C845" s="66"/>
      <c r="D845" s="66"/>
      <c r="E845" s="71"/>
      <c r="F845" s="11"/>
      <c r="G845" s="11"/>
      <c r="H845" s="11"/>
      <c r="I845" s="11"/>
      <c r="J845" s="11"/>
      <c r="K845" s="11"/>
    </row>
    <row r="846" spans="3:11" s="6" customFormat="1">
      <c r="C846" s="66"/>
      <c r="D846" s="66"/>
      <c r="E846" s="71"/>
      <c r="F846" s="11"/>
      <c r="G846" s="11"/>
      <c r="H846" s="11"/>
      <c r="I846" s="11"/>
      <c r="J846" s="11"/>
      <c r="K846" s="11"/>
    </row>
    <row r="847" spans="3:11" s="6" customFormat="1">
      <c r="C847" s="66"/>
      <c r="D847" s="66"/>
      <c r="E847" s="71"/>
      <c r="F847" s="11"/>
      <c r="G847" s="11"/>
      <c r="H847" s="11"/>
      <c r="I847" s="11"/>
      <c r="J847" s="11"/>
      <c r="K847" s="11"/>
    </row>
    <row r="848" spans="3:11" s="6" customFormat="1">
      <c r="C848" s="66"/>
      <c r="D848" s="66"/>
      <c r="E848" s="71"/>
      <c r="F848" s="11"/>
      <c r="G848" s="11"/>
      <c r="H848" s="11"/>
      <c r="I848" s="11"/>
      <c r="J848" s="11"/>
      <c r="K848" s="11"/>
    </row>
    <row r="849" spans="3:11" s="6" customFormat="1">
      <c r="C849" s="66"/>
      <c r="D849" s="66"/>
      <c r="E849" s="71"/>
      <c r="F849" s="11"/>
      <c r="G849" s="11"/>
      <c r="H849" s="11"/>
      <c r="I849" s="11"/>
      <c r="J849" s="11"/>
      <c r="K849" s="11"/>
    </row>
    <row r="850" spans="3:11" s="6" customFormat="1">
      <c r="C850" s="66"/>
      <c r="D850" s="66"/>
      <c r="E850" s="71"/>
      <c r="F850" s="11"/>
      <c r="G850" s="11"/>
      <c r="H850" s="11"/>
      <c r="I850" s="11"/>
      <c r="J850" s="11"/>
      <c r="K850" s="11"/>
    </row>
    <row r="851" spans="3:11" s="6" customFormat="1">
      <c r="C851" s="66"/>
      <c r="D851" s="66"/>
      <c r="E851" s="71"/>
      <c r="F851" s="11"/>
      <c r="G851" s="11"/>
      <c r="H851" s="11"/>
      <c r="I851" s="11"/>
      <c r="J851" s="11"/>
      <c r="K851" s="11"/>
    </row>
    <row r="852" spans="3:11" s="6" customFormat="1">
      <c r="C852" s="66"/>
      <c r="D852" s="66"/>
      <c r="E852" s="71"/>
      <c r="F852" s="11"/>
      <c r="G852" s="11"/>
      <c r="H852" s="11"/>
      <c r="I852" s="11"/>
      <c r="J852" s="11"/>
      <c r="K852" s="11"/>
    </row>
    <row r="853" spans="3:11" s="6" customFormat="1">
      <c r="C853" s="66"/>
      <c r="D853" s="66"/>
      <c r="E853" s="71"/>
      <c r="F853" s="11"/>
      <c r="G853" s="11"/>
      <c r="H853" s="11"/>
      <c r="I853" s="11"/>
      <c r="J853" s="11"/>
      <c r="K853" s="11"/>
    </row>
    <row r="854" spans="3:11" s="6" customFormat="1">
      <c r="C854" s="66"/>
      <c r="D854" s="66"/>
      <c r="E854" s="71"/>
      <c r="F854" s="11"/>
      <c r="G854" s="11"/>
      <c r="H854" s="11"/>
      <c r="I854" s="11"/>
      <c r="J854" s="11"/>
      <c r="K854" s="11"/>
    </row>
    <row r="855" spans="3:11" s="6" customFormat="1">
      <c r="C855" s="66"/>
      <c r="D855" s="66"/>
      <c r="E855" s="71"/>
      <c r="F855" s="11"/>
      <c r="G855" s="11"/>
      <c r="H855" s="11"/>
      <c r="I855" s="11"/>
      <c r="J855" s="11"/>
      <c r="K855" s="11"/>
    </row>
    <row r="856" spans="3:11" s="6" customFormat="1">
      <c r="C856" s="66"/>
      <c r="D856" s="66"/>
      <c r="E856" s="71"/>
      <c r="F856" s="11"/>
      <c r="G856" s="11"/>
      <c r="H856" s="11"/>
      <c r="I856" s="11"/>
      <c r="J856" s="11"/>
      <c r="K856" s="11"/>
    </row>
    <row r="857" spans="3:11" s="6" customFormat="1">
      <c r="C857" s="66"/>
      <c r="D857" s="66"/>
      <c r="E857" s="71"/>
      <c r="F857" s="11"/>
      <c r="G857" s="11"/>
      <c r="H857" s="11"/>
      <c r="I857" s="11"/>
      <c r="J857" s="11"/>
      <c r="K857" s="11"/>
    </row>
    <row r="858" spans="3:11" s="6" customFormat="1">
      <c r="C858" s="66"/>
      <c r="D858" s="66"/>
      <c r="E858" s="71"/>
      <c r="F858" s="11"/>
      <c r="G858" s="11"/>
      <c r="H858" s="11"/>
      <c r="I858" s="11"/>
      <c r="J858" s="11"/>
      <c r="K858" s="11"/>
    </row>
    <row r="859" spans="3:11" s="6" customFormat="1">
      <c r="C859" s="66"/>
      <c r="D859" s="66"/>
      <c r="E859" s="71"/>
      <c r="F859" s="11"/>
      <c r="G859" s="11"/>
      <c r="H859" s="11"/>
      <c r="I859" s="11"/>
      <c r="J859" s="11"/>
      <c r="K859" s="11"/>
    </row>
    <row r="860" spans="3:11" s="6" customFormat="1">
      <c r="C860" s="66"/>
      <c r="D860" s="66"/>
      <c r="E860" s="71"/>
      <c r="F860" s="11"/>
      <c r="G860" s="11"/>
      <c r="H860" s="11"/>
      <c r="I860" s="11"/>
      <c r="J860" s="11"/>
      <c r="K860" s="11"/>
    </row>
    <row r="861" spans="3:11" s="6" customFormat="1">
      <c r="C861" s="66"/>
      <c r="D861" s="66"/>
      <c r="E861" s="71"/>
      <c r="F861" s="11"/>
      <c r="G861" s="11"/>
      <c r="H861" s="11"/>
      <c r="I861" s="11"/>
      <c r="J861" s="11"/>
      <c r="K861" s="11"/>
    </row>
    <row r="862" spans="3:11" s="6" customFormat="1">
      <c r="C862" s="66"/>
      <c r="D862" s="66"/>
      <c r="E862" s="71"/>
      <c r="F862" s="11"/>
      <c r="G862" s="11"/>
      <c r="H862" s="11"/>
      <c r="I862" s="11"/>
      <c r="J862" s="11"/>
      <c r="K862" s="11"/>
    </row>
    <row r="863" spans="3:11" s="6" customFormat="1">
      <c r="C863" s="66"/>
      <c r="D863" s="66"/>
      <c r="E863" s="71"/>
      <c r="F863" s="11"/>
      <c r="G863" s="11"/>
      <c r="H863" s="11"/>
      <c r="I863" s="11"/>
      <c r="J863" s="11"/>
      <c r="K863" s="11"/>
    </row>
    <row r="864" spans="3:11" s="6" customFormat="1">
      <c r="C864" s="66"/>
      <c r="D864" s="66"/>
      <c r="E864" s="71"/>
      <c r="F864" s="11"/>
      <c r="G864" s="11"/>
      <c r="H864" s="11"/>
      <c r="I864" s="11"/>
      <c r="J864" s="11"/>
      <c r="K864" s="11"/>
    </row>
    <row r="865" spans="3:11" s="6" customFormat="1">
      <c r="C865" s="66"/>
      <c r="D865" s="66"/>
      <c r="E865" s="71"/>
      <c r="F865" s="11"/>
      <c r="G865" s="11"/>
      <c r="H865" s="11"/>
      <c r="I865" s="11"/>
      <c r="J865" s="11"/>
      <c r="K865" s="11"/>
    </row>
    <row r="866" spans="3:11" s="6" customFormat="1">
      <c r="C866" s="66"/>
      <c r="D866" s="66"/>
      <c r="E866" s="71"/>
      <c r="F866" s="11"/>
      <c r="G866" s="11"/>
      <c r="H866" s="11"/>
      <c r="I866" s="11"/>
      <c r="J866" s="11"/>
      <c r="K866" s="11"/>
    </row>
    <row r="867" spans="3:11" s="6" customFormat="1">
      <c r="C867" s="66"/>
      <c r="D867" s="66"/>
      <c r="E867" s="71"/>
      <c r="F867" s="11"/>
      <c r="G867" s="11"/>
      <c r="H867" s="11"/>
      <c r="I867" s="11"/>
      <c r="J867" s="11"/>
      <c r="K867" s="11"/>
    </row>
    <row r="868" spans="3:11" s="6" customFormat="1">
      <c r="C868" s="66"/>
      <c r="D868" s="66"/>
      <c r="E868" s="71"/>
      <c r="F868" s="11"/>
      <c r="G868" s="11"/>
      <c r="H868" s="11"/>
      <c r="I868" s="11"/>
      <c r="J868" s="11"/>
      <c r="K868" s="11"/>
    </row>
    <row r="869" spans="3:11" s="6" customFormat="1">
      <c r="C869" s="66"/>
      <c r="D869" s="66"/>
      <c r="E869" s="71"/>
      <c r="F869" s="11"/>
      <c r="G869" s="11"/>
      <c r="H869" s="11"/>
      <c r="I869" s="11"/>
      <c r="J869" s="11"/>
      <c r="K869" s="11"/>
    </row>
    <row r="870" spans="3:11" s="6" customFormat="1">
      <c r="C870" s="66"/>
      <c r="D870" s="66"/>
      <c r="E870" s="71"/>
      <c r="F870" s="11"/>
      <c r="G870" s="11"/>
      <c r="H870" s="11"/>
      <c r="I870" s="11"/>
      <c r="J870" s="11"/>
      <c r="K870" s="11"/>
    </row>
    <row r="871" spans="3:11" s="6" customFormat="1">
      <c r="C871" s="66"/>
      <c r="D871" s="66"/>
      <c r="E871" s="71"/>
      <c r="F871" s="11"/>
      <c r="G871" s="11"/>
      <c r="H871" s="11"/>
      <c r="I871" s="11"/>
      <c r="J871" s="11"/>
      <c r="K871" s="11"/>
    </row>
    <row r="872" spans="3:11" s="6" customFormat="1">
      <c r="C872" s="66"/>
      <c r="D872" s="66"/>
      <c r="E872" s="71"/>
      <c r="F872" s="11"/>
      <c r="G872" s="11"/>
      <c r="H872" s="11"/>
      <c r="I872" s="11"/>
      <c r="J872" s="11"/>
      <c r="K872" s="11"/>
    </row>
    <row r="873" spans="3:11" s="6" customFormat="1">
      <c r="C873" s="66"/>
      <c r="D873" s="66"/>
      <c r="E873" s="71"/>
      <c r="F873" s="11"/>
      <c r="G873" s="11"/>
      <c r="H873" s="11"/>
      <c r="I873" s="11"/>
      <c r="J873" s="11"/>
      <c r="K873" s="11"/>
    </row>
    <row r="874" spans="3:11" s="6" customFormat="1">
      <c r="C874" s="66"/>
      <c r="D874" s="66"/>
      <c r="E874" s="71"/>
      <c r="F874" s="11"/>
      <c r="G874" s="11"/>
      <c r="H874" s="11"/>
      <c r="I874" s="11"/>
      <c r="J874" s="11"/>
      <c r="K874" s="11"/>
    </row>
    <row r="875" spans="3:11" s="6" customFormat="1">
      <c r="C875" s="66"/>
      <c r="D875" s="66"/>
      <c r="E875" s="71"/>
      <c r="F875" s="11"/>
      <c r="G875" s="11"/>
      <c r="H875" s="11"/>
      <c r="I875" s="11"/>
      <c r="J875" s="11"/>
      <c r="K875" s="11"/>
    </row>
    <row r="876" spans="3:11" s="6" customFormat="1">
      <c r="C876" s="66"/>
      <c r="D876" s="66"/>
      <c r="E876" s="71"/>
      <c r="F876" s="11"/>
      <c r="G876" s="11"/>
      <c r="H876" s="11"/>
      <c r="I876" s="11"/>
      <c r="J876" s="11"/>
      <c r="K876" s="11"/>
    </row>
    <row r="877" spans="3:11" s="6" customFormat="1">
      <c r="C877" s="66"/>
      <c r="D877" s="66"/>
      <c r="E877" s="71"/>
      <c r="F877" s="11"/>
      <c r="G877" s="11"/>
      <c r="H877" s="11"/>
      <c r="I877" s="11"/>
      <c r="J877" s="11"/>
      <c r="K877" s="11"/>
    </row>
    <row r="878" spans="3:11" s="6" customFormat="1">
      <c r="C878" s="66"/>
      <c r="D878" s="66"/>
      <c r="E878" s="71"/>
      <c r="F878" s="11"/>
      <c r="G878" s="11"/>
      <c r="H878" s="11"/>
      <c r="I878" s="11"/>
      <c r="J878" s="11"/>
      <c r="K878" s="11"/>
    </row>
    <row r="879" spans="3:11" s="6" customFormat="1">
      <c r="C879" s="66"/>
      <c r="D879" s="66"/>
      <c r="E879" s="71"/>
      <c r="F879" s="11"/>
      <c r="G879" s="11"/>
      <c r="H879" s="11"/>
      <c r="I879" s="11"/>
      <c r="J879" s="11"/>
      <c r="K879" s="11"/>
    </row>
    <row r="880" spans="3:11" s="6" customFormat="1">
      <c r="C880" s="66"/>
      <c r="D880" s="66"/>
      <c r="E880" s="71"/>
      <c r="F880" s="11"/>
      <c r="G880" s="11"/>
      <c r="H880" s="11"/>
      <c r="I880" s="11"/>
      <c r="J880" s="11"/>
      <c r="K880" s="11"/>
    </row>
    <row r="881" spans="3:11" s="6" customFormat="1">
      <c r="C881" s="66"/>
      <c r="D881" s="66"/>
      <c r="E881" s="71"/>
      <c r="F881" s="11"/>
      <c r="G881" s="11"/>
      <c r="H881" s="11"/>
      <c r="I881" s="11"/>
      <c r="J881" s="11"/>
      <c r="K881" s="11"/>
    </row>
    <row r="882" spans="3:11" s="6" customFormat="1">
      <c r="C882" s="66"/>
      <c r="D882" s="66"/>
      <c r="E882" s="71"/>
      <c r="F882" s="11"/>
      <c r="G882" s="11"/>
      <c r="H882" s="11"/>
      <c r="I882" s="11"/>
      <c r="J882" s="11"/>
      <c r="K882" s="11"/>
    </row>
    <row r="883" spans="3:11" s="6" customFormat="1">
      <c r="C883" s="66"/>
      <c r="D883" s="66"/>
      <c r="E883" s="71"/>
      <c r="F883" s="11"/>
      <c r="G883" s="11"/>
      <c r="H883" s="11"/>
      <c r="I883" s="11"/>
      <c r="J883" s="11"/>
      <c r="K883" s="11"/>
    </row>
    <row r="884" spans="3:11" s="6" customFormat="1">
      <c r="C884" s="66"/>
      <c r="D884" s="66"/>
      <c r="E884" s="71"/>
      <c r="F884" s="11"/>
      <c r="G884" s="11"/>
      <c r="H884" s="11"/>
      <c r="I884" s="11"/>
      <c r="J884" s="11"/>
      <c r="K884" s="11"/>
    </row>
    <row r="885" spans="3:11" s="6" customFormat="1">
      <c r="C885" s="66"/>
      <c r="D885" s="66"/>
      <c r="E885" s="71"/>
      <c r="F885" s="11"/>
      <c r="G885" s="11"/>
      <c r="H885" s="11"/>
      <c r="I885" s="11"/>
      <c r="J885" s="11"/>
      <c r="K885" s="11"/>
    </row>
    <row r="886" spans="3:11" s="6" customFormat="1">
      <c r="C886" s="66"/>
      <c r="D886" s="66"/>
      <c r="E886" s="71"/>
      <c r="F886" s="11"/>
      <c r="G886" s="11"/>
      <c r="H886" s="11"/>
      <c r="I886" s="11"/>
      <c r="J886" s="11"/>
      <c r="K886" s="11"/>
    </row>
    <row r="887" spans="3:11" s="6" customFormat="1">
      <c r="C887" s="66"/>
      <c r="D887" s="66"/>
      <c r="E887" s="71"/>
      <c r="F887" s="11"/>
      <c r="G887" s="11"/>
      <c r="H887" s="11"/>
      <c r="I887" s="11"/>
      <c r="J887" s="11"/>
      <c r="K887" s="11"/>
    </row>
    <row r="888" spans="3:11" s="6" customFormat="1">
      <c r="C888" s="66"/>
      <c r="D888" s="66"/>
      <c r="E888" s="71"/>
      <c r="F888" s="11"/>
      <c r="G888" s="11"/>
      <c r="H888" s="11"/>
      <c r="I888" s="11"/>
      <c r="J888" s="11"/>
      <c r="K888" s="11"/>
    </row>
    <row r="889" spans="3:11" s="6" customFormat="1">
      <c r="C889" s="66"/>
      <c r="D889" s="66"/>
      <c r="E889" s="71"/>
      <c r="F889" s="11"/>
      <c r="G889" s="11"/>
      <c r="H889" s="11"/>
      <c r="I889" s="11"/>
      <c r="J889" s="11"/>
      <c r="K889" s="11"/>
    </row>
    <row r="890" spans="3:11" s="6" customFormat="1">
      <c r="C890" s="66"/>
      <c r="D890" s="66"/>
      <c r="E890" s="71"/>
      <c r="F890" s="11"/>
      <c r="G890" s="11"/>
      <c r="H890" s="11"/>
      <c r="I890" s="11"/>
      <c r="J890" s="11"/>
      <c r="K890" s="11"/>
    </row>
    <row r="891" spans="3:11" s="6" customFormat="1">
      <c r="C891" s="66"/>
      <c r="D891" s="66"/>
      <c r="E891" s="71"/>
      <c r="F891" s="11"/>
      <c r="G891" s="11"/>
      <c r="H891" s="11"/>
      <c r="I891" s="11"/>
      <c r="J891" s="11"/>
      <c r="K891" s="11"/>
    </row>
    <row r="892" spans="3:11" s="6" customFormat="1">
      <c r="C892" s="66"/>
      <c r="D892" s="66"/>
      <c r="E892" s="71"/>
      <c r="F892" s="11"/>
      <c r="G892" s="11"/>
      <c r="H892" s="11"/>
      <c r="I892" s="11"/>
      <c r="J892" s="11"/>
      <c r="K892" s="11"/>
    </row>
    <row r="893" spans="3:11" s="6" customFormat="1">
      <c r="C893" s="66"/>
      <c r="D893" s="66"/>
      <c r="E893" s="71"/>
      <c r="F893" s="11"/>
      <c r="G893" s="11"/>
      <c r="H893" s="11"/>
      <c r="I893" s="11"/>
      <c r="J893" s="11"/>
      <c r="K893" s="11"/>
    </row>
    <row r="894" spans="3:11" s="6" customFormat="1">
      <c r="C894" s="66"/>
      <c r="D894" s="66"/>
      <c r="E894" s="71"/>
      <c r="F894" s="11"/>
      <c r="G894" s="11"/>
      <c r="H894" s="11"/>
      <c r="I894" s="11"/>
      <c r="J894" s="11"/>
      <c r="K894" s="11"/>
    </row>
    <row r="895" spans="3:11" s="6" customFormat="1">
      <c r="C895" s="66"/>
      <c r="D895" s="66"/>
      <c r="E895" s="71"/>
      <c r="F895" s="11"/>
      <c r="G895" s="11"/>
      <c r="H895" s="11"/>
      <c r="I895" s="11"/>
      <c r="J895" s="11"/>
      <c r="K895" s="11"/>
    </row>
    <row r="896" spans="3:11" s="6" customFormat="1">
      <c r="C896" s="66"/>
      <c r="D896" s="66"/>
      <c r="E896" s="71"/>
      <c r="F896" s="11"/>
      <c r="G896" s="11"/>
      <c r="H896" s="11"/>
      <c r="I896" s="11"/>
      <c r="J896" s="11"/>
      <c r="K896" s="11"/>
    </row>
    <row r="897" spans="3:11" s="6" customFormat="1">
      <c r="C897" s="66"/>
      <c r="D897" s="66"/>
      <c r="E897" s="71"/>
      <c r="F897" s="11"/>
      <c r="G897" s="11"/>
      <c r="H897" s="11"/>
      <c r="I897" s="11"/>
      <c r="J897" s="11"/>
      <c r="K897" s="11"/>
    </row>
    <row r="898" spans="3:11" s="6" customFormat="1">
      <c r="C898" s="66"/>
      <c r="D898" s="66"/>
      <c r="E898" s="71"/>
      <c r="F898" s="11"/>
      <c r="G898" s="11"/>
      <c r="H898" s="11"/>
      <c r="I898" s="11"/>
      <c r="J898" s="11"/>
      <c r="K898" s="11"/>
    </row>
    <row r="899" spans="3:11" s="6" customFormat="1">
      <c r="C899" s="66"/>
      <c r="D899" s="66"/>
      <c r="E899" s="71"/>
      <c r="F899" s="11"/>
      <c r="G899" s="11"/>
      <c r="H899" s="11"/>
      <c r="I899" s="11"/>
      <c r="J899" s="11"/>
      <c r="K899" s="11"/>
    </row>
    <row r="900" spans="3:11" s="6" customFormat="1">
      <c r="C900" s="66"/>
      <c r="D900" s="66"/>
      <c r="E900" s="71"/>
      <c r="F900" s="11"/>
      <c r="G900" s="11"/>
      <c r="H900" s="11"/>
      <c r="I900" s="11"/>
      <c r="J900" s="11"/>
      <c r="K900" s="11"/>
    </row>
    <row r="901" spans="3:11" s="6" customFormat="1">
      <c r="C901" s="66"/>
      <c r="D901" s="66"/>
      <c r="E901" s="71"/>
      <c r="F901" s="11"/>
      <c r="G901" s="11"/>
      <c r="H901" s="11"/>
      <c r="I901" s="11"/>
      <c r="J901" s="11"/>
      <c r="K901" s="11"/>
    </row>
    <row r="902" spans="3:11" s="6" customFormat="1">
      <c r="C902" s="66"/>
      <c r="D902" s="66"/>
      <c r="E902" s="71"/>
      <c r="F902" s="11"/>
      <c r="G902" s="11"/>
      <c r="H902" s="11"/>
      <c r="I902" s="11"/>
      <c r="J902" s="11"/>
      <c r="K902" s="11"/>
    </row>
    <row r="903" spans="3:11" s="6" customFormat="1">
      <c r="C903" s="66"/>
      <c r="D903" s="66"/>
      <c r="E903" s="71"/>
      <c r="F903" s="11"/>
      <c r="G903" s="11"/>
      <c r="H903" s="11"/>
      <c r="I903" s="11"/>
      <c r="J903" s="11"/>
      <c r="K903" s="11"/>
    </row>
    <row r="904" spans="3:11" s="6" customFormat="1">
      <c r="C904" s="66"/>
      <c r="D904" s="66"/>
      <c r="E904" s="71"/>
      <c r="F904" s="11"/>
      <c r="G904" s="11"/>
      <c r="H904" s="11"/>
      <c r="I904" s="11"/>
      <c r="J904" s="11"/>
      <c r="K904" s="11"/>
    </row>
    <row r="905" spans="3:11" s="6" customFormat="1">
      <c r="C905" s="66"/>
      <c r="D905" s="66"/>
      <c r="E905" s="71"/>
      <c r="F905" s="11"/>
      <c r="G905" s="11"/>
      <c r="H905" s="11"/>
      <c r="I905" s="11"/>
      <c r="J905" s="11"/>
      <c r="K905" s="11"/>
    </row>
    <row r="906" spans="3:11" s="6" customFormat="1">
      <c r="C906" s="66"/>
      <c r="D906" s="66"/>
      <c r="E906" s="71"/>
      <c r="F906" s="11"/>
      <c r="G906" s="11"/>
      <c r="H906" s="11"/>
      <c r="I906" s="11"/>
      <c r="J906" s="11"/>
      <c r="K906" s="11"/>
    </row>
    <row r="907" spans="3:11" s="6" customFormat="1">
      <c r="C907" s="66"/>
      <c r="D907" s="66"/>
      <c r="E907" s="71"/>
      <c r="F907" s="11"/>
      <c r="G907" s="11"/>
      <c r="H907" s="11"/>
      <c r="I907" s="11"/>
      <c r="J907" s="11"/>
      <c r="K907" s="11"/>
    </row>
    <row r="908" spans="3:11" s="6" customFormat="1">
      <c r="C908" s="66"/>
      <c r="D908" s="66"/>
      <c r="E908" s="71"/>
      <c r="F908" s="11"/>
      <c r="G908" s="11"/>
      <c r="H908" s="11"/>
      <c r="I908" s="11"/>
      <c r="J908" s="11"/>
      <c r="K908" s="11"/>
    </row>
    <row r="909" spans="3:11" s="6" customFormat="1">
      <c r="C909" s="66"/>
      <c r="D909" s="66"/>
      <c r="E909" s="71"/>
      <c r="F909" s="11"/>
      <c r="G909" s="11"/>
      <c r="H909" s="11"/>
      <c r="I909" s="11"/>
      <c r="J909" s="11"/>
      <c r="K909" s="11"/>
    </row>
    <row r="910" spans="3:11" s="6" customFormat="1">
      <c r="C910" s="66"/>
      <c r="D910" s="66"/>
      <c r="E910" s="71"/>
      <c r="F910" s="11"/>
      <c r="G910" s="11"/>
      <c r="H910" s="11"/>
      <c r="I910" s="11"/>
      <c r="J910" s="11"/>
      <c r="K910" s="11"/>
    </row>
    <row r="911" spans="3:11" s="6" customFormat="1">
      <c r="C911" s="66"/>
      <c r="D911" s="66"/>
      <c r="E911" s="71"/>
      <c r="F911" s="11"/>
      <c r="G911" s="11"/>
      <c r="H911" s="11"/>
      <c r="I911" s="11"/>
      <c r="J911" s="11"/>
      <c r="K911" s="11"/>
    </row>
    <row r="912" spans="3:11" s="6" customFormat="1">
      <c r="C912" s="66"/>
      <c r="D912" s="66"/>
      <c r="E912" s="71"/>
      <c r="F912" s="11"/>
      <c r="G912" s="11"/>
      <c r="H912" s="11"/>
      <c r="I912" s="11"/>
      <c r="J912" s="11"/>
      <c r="K912" s="11"/>
    </row>
    <row r="913" spans="3:11" s="6" customFormat="1">
      <c r="C913" s="66"/>
      <c r="D913" s="66"/>
      <c r="E913" s="71"/>
      <c r="F913" s="11"/>
      <c r="G913" s="11"/>
      <c r="H913" s="11"/>
      <c r="I913" s="11"/>
      <c r="J913" s="11"/>
      <c r="K913" s="11"/>
    </row>
    <row r="914" spans="3:11" s="6" customFormat="1">
      <c r="C914" s="66"/>
      <c r="D914" s="66"/>
      <c r="E914" s="71"/>
      <c r="F914" s="11"/>
      <c r="G914" s="11"/>
      <c r="H914" s="11"/>
      <c r="I914" s="11"/>
      <c r="J914" s="11"/>
      <c r="K914" s="11"/>
    </row>
    <row r="915" spans="3:11" s="6" customFormat="1">
      <c r="C915" s="66"/>
      <c r="D915" s="66"/>
      <c r="E915" s="71"/>
      <c r="F915" s="11"/>
      <c r="G915" s="11"/>
      <c r="H915" s="11"/>
      <c r="I915" s="11"/>
      <c r="J915" s="11"/>
      <c r="K915" s="11"/>
    </row>
    <row r="916" spans="3:11" s="6" customFormat="1">
      <c r="C916" s="66"/>
      <c r="D916" s="66"/>
      <c r="E916" s="71"/>
      <c r="F916" s="11"/>
      <c r="G916" s="11"/>
      <c r="H916" s="11"/>
      <c r="I916" s="11"/>
      <c r="J916" s="11"/>
      <c r="K916" s="11"/>
    </row>
    <row r="917" spans="3:11" s="6" customFormat="1">
      <c r="C917" s="66"/>
      <c r="D917" s="66"/>
      <c r="E917" s="71"/>
      <c r="F917" s="11"/>
      <c r="G917" s="11"/>
      <c r="H917" s="11"/>
      <c r="I917" s="11"/>
      <c r="J917" s="11"/>
      <c r="K917" s="11"/>
    </row>
    <row r="918" spans="3:11" s="6" customFormat="1">
      <c r="C918" s="66"/>
      <c r="D918" s="66"/>
      <c r="E918" s="71"/>
      <c r="F918" s="11"/>
      <c r="G918" s="11"/>
      <c r="H918" s="11"/>
      <c r="I918" s="11"/>
      <c r="J918" s="11"/>
      <c r="K918" s="11"/>
    </row>
    <row r="919" spans="3:11" s="6" customFormat="1">
      <c r="C919" s="66"/>
      <c r="D919" s="66"/>
      <c r="E919" s="71"/>
      <c r="F919" s="11"/>
      <c r="G919" s="11"/>
      <c r="H919" s="11"/>
      <c r="I919" s="11"/>
      <c r="J919" s="11"/>
      <c r="K919" s="11"/>
    </row>
    <row r="920" spans="3:11" s="6" customFormat="1">
      <c r="C920" s="66"/>
      <c r="D920" s="66"/>
      <c r="E920" s="71"/>
      <c r="F920" s="11"/>
      <c r="G920" s="11"/>
      <c r="H920" s="11"/>
      <c r="I920" s="11"/>
      <c r="J920" s="11"/>
      <c r="K920" s="11"/>
    </row>
    <row r="921" spans="3:11" s="6" customFormat="1">
      <c r="C921" s="66"/>
      <c r="D921" s="66"/>
      <c r="E921" s="71"/>
      <c r="F921" s="11"/>
      <c r="G921" s="11"/>
      <c r="H921" s="11"/>
      <c r="I921" s="11"/>
      <c r="J921" s="11"/>
      <c r="K921" s="11"/>
    </row>
    <row r="922" spans="3:11" s="6" customFormat="1">
      <c r="C922" s="66"/>
      <c r="D922" s="66"/>
      <c r="E922" s="71"/>
      <c r="F922" s="11"/>
      <c r="G922" s="11"/>
      <c r="H922" s="11"/>
      <c r="I922" s="11"/>
      <c r="J922" s="11"/>
      <c r="K922" s="11"/>
    </row>
    <row r="923" spans="3:11" s="6" customFormat="1">
      <c r="C923" s="66"/>
      <c r="D923" s="66"/>
      <c r="E923" s="71"/>
      <c r="F923" s="11"/>
      <c r="G923" s="11"/>
      <c r="H923" s="11"/>
      <c r="I923" s="11"/>
      <c r="J923" s="11"/>
      <c r="K923" s="11"/>
    </row>
    <row r="924" spans="3:11" s="6" customFormat="1">
      <c r="C924" s="66"/>
      <c r="D924" s="66"/>
      <c r="E924" s="71"/>
      <c r="F924" s="11"/>
      <c r="G924" s="11"/>
      <c r="H924" s="11"/>
      <c r="I924" s="11"/>
      <c r="J924" s="11"/>
      <c r="K924" s="11"/>
    </row>
    <row r="925" spans="3:11" s="6" customFormat="1">
      <c r="C925" s="66"/>
      <c r="D925" s="66"/>
      <c r="E925" s="71"/>
      <c r="F925" s="11"/>
      <c r="G925" s="11"/>
      <c r="H925" s="11"/>
      <c r="I925" s="11"/>
      <c r="J925" s="11"/>
      <c r="K925" s="11"/>
    </row>
    <row r="926" spans="3:11" s="6" customFormat="1">
      <c r="C926" s="66"/>
      <c r="D926" s="66"/>
      <c r="E926" s="71"/>
      <c r="F926" s="11"/>
      <c r="G926" s="11"/>
      <c r="H926" s="11"/>
      <c r="I926" s="11"/>
      <c r="J926" s="11"/>
      <c r="K926" s="11"/>
    </row>
    <row r="927" spans="3:11" s="6" customFormat="1">
      <c r="C927" s="66"/>
      <c r="D927" s="66"/>
      <c r="E927" s="71"/>
      <c r="F927" s="11"/>
      <c r="G927" s="11"/>
      <c r="H927" s="11"/>
      <c r="I927" s="11"/>
      <c r="J927" s="11"/>
      <c r="K927" s="11"/>
    </row>
    <row r="928" spans="3:11" s="6" customFormat="1">
      <c r="C928" s="66"/>
      <c r="D928" s="66"/>
      <c r="E928" s="71"/>
      <c r="F928" s="11"/>
      <c r="G928" s="11"/>
      <c r="H928" s="11"/>
      <c r="I928" s="11"/>
      <c r="J928" s="11"/>
      <c r="K928" s="11"/>
    </row>
    <row r="929" spans="3:11" s="6" customFormat="1">
      <c r="C929" s="66"/>
      <c r="D929" s="66"/>
      <c r="E929" s="71"/>
      <c r="F929" s="11"/>
      <c r="G929" s="11"/>
      <c r="H929" s="11"/>
      <c r="I929" s="11"/>
      <c r="J929" s="11"/>
      <c r="K929" s="11"/>
    </row>
    <row r="930" spans="3:11" s="6" customFormat="1">
      <c r="C930" s="66"/>
      <c r="D930" s="66"/>
      <c r="E930" s="71"/>
      <c r="F930" s="11"/>
      <c r="G930" s="11"/>
      <c r="H930" s="11"/>
      <c r="I930" s="11"/>
      <c r="J930" s="11"/>
      <c r="K930" s="11"/>
    </row>
    <row r="931" spans="3:11" s="6" customFormat="1">
      <c r="C931" s="66"/>
      <c r="D931" s="66"/>
      <c r="E931" s="71"/>
      <c r="F931" s="11"/>
      <c r="G931" s="11"/>
      <c r="H931" s="11"/>
      <c r="I931" s="11"/>
      <c r="J931" s="11"/>
      <c r="K931" s="11"/>
    </row>
    <row r="932" spans="3:11" s="6" customFormat="1">
      <c r="C932" s="66"/>
      <c r="D932" s="66"/>
      <c r="E932" s="71"/>
      <c r="F932" s="11"/>
      <c r="G932" s="11"/>
      <c r="H932" s="11"/>
      <c r="I932" s="11"/>
      <c r="J932" s="11"/>
      <c r="K932" s="11"/>
    </row>
    <row r="933" spans="3:11" s="6" customFormat="1">
      <c r="C933" s="66"/>
      <c r="D933" s="66"/>
      <c r="E933" s="71"/>
      <c r="F933" s="11"/>
      <c r="G933" s="11"/>
      <c r="H933" s="11"/>
      <c r="I933" s="11"/>
      <c r="J933" s="11"/>
      <c r="K933" s="11"/>
    </row>
    <row r="934" spans="3:11" s="6" customFormat="1">
      <c r="C934" s="66"/>
      <c r="D934" s="66"/>
      <c r="E934" s="71"/>
      <c r="F934" s="11"/>
      <c r="G934" s="11"/>
      <c r="H934" s="11"/>
      <c r="I934" s="11"/>
      <c r="J934" s="11"/>
      <c r="K934" s="11"/>
    </row>
    <row r="935" spans="3:11" s="6" customFormat="1">
      <c r="C935" s="66"/>
      <c r="D935" s="66"/>
      <c r="E935" s="71"/>
      <c r="F935" s="11"/>
      <c r="G935" s="11"/>
      <c r="H935" s="11"/>
      <c r="I935" s="11"/>
      <c r="J935" s="11"/>
      <c r="K935" s="11"/>
    </row>
    <row r="936" spans="3:11" s="6" customFormat="1">
      <c r="C936" s="66"/>
      <c r="D936" s="66"/>
      <c r="E936" s="71"/>
      <c r="F936" s="11"/>
      <c r="G936" s="11"/>
      <c r="H936" s="11"/>
      <c r="I936" s="11"/>
      <c r="J936" s="11"/>
      <c r="K936" s="11"/>
    </row>
    <row r="937" spans="3:11" s="6" customFormat="1">
      <c r="C937" s="66"/>
      <c r="D937" s="66"/>
      <c r="E937" s="71"/>
      <c r="F937" s="11"/>
      <c r="G937" s="11"/>
      <c r="H937" s="11"/>
      <c r="I937" s="11"/>
      <c r="J937" s="11"/>
      <c r="K937" s="11"/>
    </row>
    <row r="938" spans="3:11" s="6" customFormat="1">
      <c r="C938" s="66"/>
      <c r="D938" s="66"/>
      <c r="E938" s="71"/>
      <c r="F938" s="11"/>
      <c r="G938" s="11"/>
      <c r="H938" s="11"/>
      <c r="I938" s="11"/>
      <c r="J938" s="11"/>
      <c r="K938" s="11"/>
    </row>
    <row r="939" spans="3:11" s="6" customFormat="1">
      <c r="C939" s="66"/>
      <c r="D939" s="66"/>
      <c r="E939" s="71"/>
      <c r="F939" s="11"/>
      <c r="G939" s="11"/>
      <c r="H939" s="11"/>
      <c r="I939" s="11"/>
      <c r="J939" s="11"/>
      <c r="K939" s="11"/>
    </row>
    <row r="940" spans="3:11" s="6" customFormat="1">
      <c r="C940" s="66"/>
      <c r="D940" s="66"/>
      <c r="E940" s="71"/>
      <c r="F940" s="11"/>
      <c r="G940" s="11"/>
      <c r="H940" s="11"/>
      <c r="I940" s="11"/>
      <c r="J940" s="11"/>
      <c r="K940" s="11"/>
    </row>
    <row r="941" spans="3:11" s="6" customFormat="1">
      <c r="C941" s="66"/>
      <c r="D941" s="66"/>
      <c r="E941" s="71"/>
      <c r="F941" s="11"/>
      <c r="G941" s="11"/>
      <c r="H941" s="11"/>
      <c r="I941" s="11"/>
      <c r="J941" s="11"/>
      <c r="K941" s="11"/>
    </row>
    <row r="942" spans="3:11" s="6" customFormat="1">
      <c r="C942" s="66"/>
      <c r="D942" s="66"/>
      <c r="E942" s="71"/>
      <c r="F942" s="11"/>
      <c r="G942" s="11"/>
      <c r="H942" s="11"/>
      <c r="I942" s="11"/>
      <c r="J942" s="11"/>
      <c r="K942" s="11"/>
    </row>
    <row r="943" spans="3:11" s="6" customFormat="1">
      <c r="C943" s="66"/>
      <c r="D943" s="66"/>
      <c r="E943" s="71"/>
      <c r="F943" s="11"/>
      <c r="G943" s="11"/>
      <c r="H943" s="11"/>
      <c r="I943" s="11"/>
      <c r="J943" s="11"/>
      <c r="K943" s="11"/>
    </row>
    <row r="944" spans="3:11" s="6" customFormat="1">
      <c r="C944" s="66"/>
      <c r="D944" s="66"/>
      <c r="E944" s="71"/>
      <c r="F944" s="11"/>
      <c r="G944" s="11"/>
      <c r="H944" s="11"/>
      <c r="I944" s="11"/>
      <c r="J944" s="11"/>
      <c r="K944" s="11"/>
    </row>
    <row r="945" spans="3:11" s="6" customFormat="1">
      <c r="C945" s="66"/>
      <c r="D945" s="66"/>
      <c r="E945" s="71"/>
      <c r="F945" s="11"/>
      <c r="G945" s="11"/>
      <c r="H945" s="11"/>
      <c r="I945" s="11"/>
      <c r="J945" s="11"/>
      <c r="K945" s="11"/>
    </row>
    <row r="946" spans="3:11" s="6" customFormat="1">
      <c r="C946" s="66"/>
      <c r="D946" s="66"/>
      <c r="E946" s="71"/>
      <c r="F946" s="11"/>
      <c r="G946" s="11"/>
      <c r="H946" s="11"/>
      <c r="I946" s="11"/>
      <c r="J946" s="11"/>
      <c r="K946" s="11"/>
    </row>
    <row r="947" spans="3:11" s="6" customFormat="1">
      <c r="C947" s="66"/>
      <c r="D947" s="66"/>
      <c r="E947" s="71"/>
      <c r="F947" s="11"/>
      <c r="G947" s="11"/>
      <c r="H947" s="11"/>
      <c r="I947" s="11"/>
      <c r="J947" s="11"/>
      <c r="K947" s="11"/>
    </row>
    <row r="948" spans="3:11" s="6" customFormat="1">
      <c r="C948" s="66"/>
      <c r="D948" s="66"/>
      <c r="E948" s="71"/>
      <c r="F948" s="11"/>
      <c r="G948" s="11"/>
      <c r="H948" s="11"/>
      <c r="I948" s="11"/>
      <c r="J948" s="11"/>
      <c r="K948" s="11"/>
    </row>
    <row r="949" spans="3:11" s="6" customFormat="1">
      <c r="C949" s="66"/>
      <c r="D949" s="66"/>
      <c r="E949" s="71"/>
      <c r="F949" s="11"/>
      <c r="G949" s="11"/>
      <c r="H949" s="11"/>
      <c r="I949" s="11"/>
      <c r="J949" s="11"/>
      <c r="K949" s="11"/>
    </row>
    <row r="950" spans="3:11" s="6" customFormat="1">
      <c r="C950" s="66"/>
      <c r="D950" s="66"/>
      <c r="E950" s="71"/>
      <c r="F950" s="11"/>
      <c r="G950" s="11"/>
      <c r="H950" s="11"/>
      <c r="I950" s="11"/>
      <c r="J950" s="11"/>
      <c r="K950" s="11"/>
    </row>
    <row r="951" spans="3:11" s="6" customFormat="1">
      <c r="C951" s="66"/>
      <c r="D951" s="66"/>
      <c r="E951" s="71"/>
      <c r="F951" s="11"/>
      <c r="G951" s="11"/>
      <c r="H951" s="11"/>
      <c r="I951" s="11"/>
      <c r="J951" s="11"/>
      <c r="K951" s="11"/>
    </row>
    <row r="952" spans="3:11" s="6" customFormat="1">
      <c r="C952" s="66"/>
      <c r="D952" s="66"/>
      <c r="E952" s="71"/>
      <c r="F952" s="11"/>
      <c r="G952" s="11"/>
      <c r="H952" s="11"/>
      <c r="I952" s="11"/>
      <c r="J952" s="11"/>
      <c r="K952" s="11"/>
    </row>
    <row r="953" spans="3:11" s="6" customFormat="1">
      <c r="C953" s="66"/>
      <c r="D953" s="66"/>
      <c r="E953" s="71"/>
      <c r="F953" s="11"/>
      <c r="G953" s="11"/>
      <c r="H953" s="11"/>
      <c r="I953" s="11"/>
      <c r="J953" s="11"/>
      <c r="K953" s="11"/>
    </row>
    <row r="954" spans="3:11" s="6" customFormat="1">
      <c r="C954" s="66"/>
      <c r="D954" s="66"/>
      <c r="E954" s="71"/>
      <c r="F954" s="11"/>
      <c r="G954" s="11"/>
      <c r="H954" s="11"/>
      <c r="I954" s="11"/>
      <c r="J954" s="11"/>
      <c r="K954" s="11"/>
    </row>
    <row r="955" spans="3:11" s="6" customFormat="1">
      <c r="C955" s="66"/>
      <c r="D955" s="66"/>
      <c r="E955" s="71"/>
      <c r="F955" s="11"/>
      <c r="G955" s="11"/>
      <c r="H955" s="11"/>
      <c r="I955" s="11"/>
      <c r="J955" s="11"/>
      <c r="K955" s="11"/>
    </row>
    <row r="956" spans="3:11" s="6" customFormat="1">
      <c r="C956" s="66"/>
      <c r="D956" s="66"/>
      <c r="E956" s="71"/>
      <c r="F956" s="11"/>
      <c r="G956" s="11"/>
      <c r="H956" s="11"/>
      <c r="I956" s="11"/>
      <c r="J956" s="11"/>
      <c r="K956" s="11"/>
    </row>
    <row r="957" spans="3:11" s="6" customFormat="1">
      <c r="C957" s="66"/>
      <c r="D957" s="66"/>
      <c r="E957" s="71"/>
      <c r="F957" s="11"/>
      <c r="G957" s="11"/>
      <c r="H957" s="11"/>
      <c r="I957" s="11"/>
      <c r="J957" s="11"/>
      <c r="K957" s="11"/>
    </row>
    <row r="958" spans="3:11" s="6" customFormat="1">
      <c r="C958" s="66"/>
      <c r="D958" s="66"/>
      <c r="E958" s="71"/>
      <c r="F958" s="11"/>
      <c r="G958" s="11"/>
      <c r="H958" s="11"/>
      <c r="I958" s="11"/>
      <c r="J958" s="11"/>
      <c r="K958" s="11"/>
    </row>
    <row r="959" spans="3:11" s="6" customFormat="1">
      <c r="C959" s="66"/>
      <c r="D959" s="66"/>
      <c r="E959" s="71"/>
      <c r="F959" s="11"/>
      <c r="G959" s="11"/>
      <c r="H959" s="11"/>
      <c r="I959" s="11"/>
      <c r="J959" s="11"/>
      <c r="K959" s="11"/>
    </row>
    <row r="960" spans="3:11" s="6" customFormat="1">
      <c r="C960" s="66"/>
      <c r="D960" s="66"/>
      <c r="E960" s="71"/>
      <c r="F960" s="11"/>
      <c r="G960" s="11"/>
      <c r="H960" s="11"/>
      <c r="I960" s="11"/>
      <c r="J960" s="11"/>
      <c r="K960" s="11"/>
    </row>
    <row r="961" spans="3:11" s="6" customFormat="1">
      <c r="C961" s="66"/>
      <c r="D961" s="66"/>
      <c r="E961" s="71"/>
      <c r="F961" s="11"/>
      <c r="G961" s="11"/>
      <c r="H961" s="11"/>
      <c r="I961" s="11"/>
      <c r="J961" s="11"/>
      <c r="K961" s="11"/>
    </row>
    <row r="962" spans="3:11" s="6" customFormat="1">
      <c r="C962" s="66"/>
      <c r="D962" s="66"/>
      <c r="E962" s="71"/>
      <c r="F962" s="11"/>
      <c r="G962" s="11"/>
      <c r="H962" s="11"/>
      <c r="I962" s="11"/>
      <c r="J962" s="11"/>
      <c r="K962" s="11"/>
    </row>
    <row r="963" spans="3:11" s="6" customFormat="1">
      <c r="C963" s="66"/>
      <c r="D963" s="66"/>
      <c r="E963" s="71"/>
      <c r="F963" s="11"/>
      <c r="G963" s="11"/>
      <c r="H963" s="11"/>
      <c r="I963" s="11"/>
      <c r="J963" s="11"/>
      <c r="K963" s="11"/>
    </row>
    <row r="964" spans="3:11" s="6" customFormat="1">
      <c r="C964" s="66"/>
      <c r="D964" s="66"/>
      <c r="E964" s="71"/>
      <c r="F964" s="11"/>
      <c r="G964" s="11"/>
      <c r="H964" s="11"/>
      <c r="I964" s="11"/>
      <c r="J964" s="11"/>
      <c r="K964" s="11"/>
    </row>
    <row r="965" spans="3:11" s="6" customFormat="1">
      <c r="C965" s="66"/>
      <c r="D965" s="66"/>
      <c r="E965" s="71"/>
      <c r="F965" s="11"/>
      <c r="G965" s="11"/>
      <c r="H965" s="11"/>
      <c r="I965" s="11"/>
      <c r="J965" s="11"/>
      <c r="K965" s="11"/>
    </row>
    <row r="966" spans="3:11" s="6" customFormat="1">
      <c r="C966" s="66"/>
      <c r="D966" s="66"/>
      <c r="E966" s="71"/>
      <c r="F966" s="11"/>
      <c r="G966" s="11"/>
      <c r="H966" s="11"/>
      <c r="I966" s="11"/>
      <c r="J966" s="11"/>
      <c r="K966" s="11"/>
    </row>
    <row r="967" spans="3:11" s="6" customFormat="1">
      <c r="C967" s="66"/>
      <c r="D967" s="66"/>
      <c r="E967" s="71"/>
      <c r="F967" s="11"/>
      <c r="G967" s="11"/>
      <c r="H967" s="11"/>
      <c r="I967" s="11"/>
      <c r="J967" s="11"/>
      <c r="K967" s="11"/>
    </row>
    <row r="968" spans="3:11" s="6" customFormat="1">
      <c r="C968" s="66"/>
      <c r="D968" s="66"/>
      <c r="E968" s="71"/>
      <c r="F968" s="11"/>
      <c r="G968" s="11"/>
      <c r="H968" s="11"/>
      <c r="I968" s="11"/>
      <c r="J968" s="11"/>
      <c r="K968" s="11"/>
    </row>
    <row r="969" spans="3:11" s="6" customFormat="1">
      <c r="C969" s="66"/>
      <c r="D969" s="66"/>
      <c r="E969" s="71"/>
      <c r="F969" s="11"/>
      <c r="G969" s="11"/>
      <c r="H969" s="11"/>
      <c r="I969" s="11"/>
      <c r="J969" s="11"/>
      <c r="K969" s="11"/>
    </row>
    <row r="970" spans="3:11" s="6" customFormat="1">
      <c r="C970" s="66"/>
      <c r="D970" s="66"/>
      <c r="E970" s="71"/>
      <c r="F970" s="11"/>
      <c r="G970" s="11"/>
      <c r="H970" s="11"/>
      <c r="I970" s="11"/>
      <c r="J970" s="11"/>
      <c r="K970" s="11"/>
    </row>
    <row r="971" spans="3:11" s="6" customFormat="1">
      <c r="C971" s="66"/>
      <c r="D971" s="66"/>
      <c r="E971" s="71"/>
      <c r="F971" s="11"/>
      <c r="G971" s="11"/>
      <c r="H971" s="11"/>
      <c r="I971" s="11"/>
      <c r="J971" s="11"/>
      <c r="K971" s="11"/>
    </row>
    <row r="972" spans="3:11" s="6" customFormat="1">
      <c r="C972" s="66"/>
      <c r="D972" s="66"/>
      <c r="E972" s="71"/>
      <c r="F972" s="11"/>
      <c r="G972" s="11"/>
      <c r="H972" s="11"/>
      <c r="I972" s="11"/>
      <c r="J972" s="11"/>
      <c r="K972" s="11"/>
    </row>
    <row r="973" spans="3:11" s="6" customFormat="1">
      <c r="C973" s="66"/>
      <c r="D973" s="66"/>
      <c r="E973" s="71"/>
      <c r="F973" s="11"/>
      <c r="G973" s="11"/>
      <c r="H973" s="11"/>
      <c r="I973" s="11"/>
      <c r="J973" s="11"/>
      <c r="K973" s="11"/>
    </row>
    <row r="974" spans="3:11" s="6" customFormat="1">
      <c r="C974" s="66"/>
      <c r="D974" s="66"/>
      <c r="E974" s="71"/>
      <c r="F974" s="11"/>
      <c r="G974" s="11"/>
      <c r="H974" s="11"/>
      <c r="I974" s="11"/>
      <c r="J974" s="11"/>
      <c r="K974" s="11"/>
    </row>
    <row r="975" spans="3:11" s="6" customFormat="1">
      <c r="C975" s="66"/>
      <c r="D975" s="66"/>
      <c r="E975" s="71"/>
      <c r="F975" s="11"/>
      <c r="G975" s="11"/>
      <c r="H975" s="11"/>
      <c r="I975" s="11"/>
      <c r="J975" s="11"/>
      <c r="K975" s="11"/>
    </row>
    <row r="976" spans="3:11" s="6" customFormat="1">
      <c r="C976" s="66"/>
      <c r="D976" s="66"/>
      <c r="E976" s="71"/>
      <c r="F976" s="11"/>
      <c r="G976" s="11"/>
      <c r="H976" s="11"/>
      <c r="I976" s="11"/>
      <c r="J976" s="11"/>
      <c r="K976" s="11"/>
    </row>
    <row r="977" spans="3:11" s="6" customFormat="1">
      <c r="C977" s="66"/>
      <c r="D977" s="66"/>
      <c r="E977" s="71"/>
      <c r="F977" s="11"/>
      <c r="G977" s="11"/>
      <c r="H977" s="11"/>
      <c r="I977" s="11"/>
      <c r="J977" s="11"/>
      <c r="K977" s="11"/>
    </row>
    <row r="978" spans="3:11" s="6" customFormat="1">
      <c r="C978" s="66"/>
      <c r="D978" s="66"/>
      <c r="E978" s="71"/>
      <c r="F978" s="11"/>
      <c r="G978" s="11"/>
      <c r="H978" s="11"/>
      <c r="I978" s="11"/>
      <c r="J978" s="11"/>
      <c r="K978" s="11"/>
    </row>
    <row r="979" spans="3:11" s="6" customFormat="1">
      <c r="C979" s="66"/>
      <c r="D979" s="66"/>
      <c r="E979" s="71"/>
      <c r="F979" s="11"/>
      <c r="G979" s="11"/>
      <c r="H979" s="11"/>
      <c r="I979" s="11"/>
      <c r="J979" s="11"/>
      <c r="K979" s="11"/>
    </row>
    <row r="980" spans="3:11" s="6" customFormat="1">
      <c r="C980" s="66"/>
      <c r="D980" s="66"/>
      <c r="E980" s="71"/>
      <c r="F980" s="11"/>
      <c r="G980" s="11"/>
      <c r="H980" s="11"/>
      <c r="I980" s="11"/>
      <c r="J980" s="11"/>
      <c r="K980" s="11"/>
    </row>
    <row r="981" spans="3:11" s="6" customFormat="1">
      <c r="C981" s="66"/>
      <c r="D981" s="66"/>
      <c r="E981" s="71"/>
      <c r="F981" s="11"/>
      <c r="G981" s="11"/>
      <c r="H981" s="11"/>
      <c r="I981" s="11"/>
      <c r="J981" s="11"/>
      <c r="K981" s="11"/>
    </row>
    <row r="982" spans="3:11" s="6" customFormat="1">
      <c r="C982" s="66"/>
      <c r="D982" s="66"/>
      <c r="E982" s="71"/>
      <c r="F982" s="11"/>
      <c r="G982" s="11"/>
      <c r="H982" s="11"/>
      <c r="I982" s="11"/>
      <c r="J982" s="11"/>
      <c r="K982" s="11"/>
    </row>
    <row r="983" spans="3:11" s="6" customFormat="1">
      <c r="C983" s="66"/>
      <c r="D983" s="66"/>
      <c r="E983" s="71"/>
      <c r="F983" s="11"/>
      <c r="G983" s="11"/>
      <c r="H983" s="11"/>
      <c r="I983" s="11"/>
      <c r="J983" s="11"/>
      <c r="K983" s="11"/>
    </row>
    <row r="984" spans="3:11" s="6" customFormat="1">
      <c r="C984" s="66"/>
      <c r="D984" s="66"/>
      <c r="E984" s="71"/>
      <c r="F984" s="11"/>
      <c r="G984" s="11"/>
      <c r="H984" s="11"/>
      <c r="I984" s="11"/>
      <c r="J984" s="11"/>
      <c r="K984" s="11"/>
    </row>
    <row r="985" spans="3:11" s="6" customFormat="1">
      <c r="C985" s="66"/>
      <c r="D985" s="66"/>
      <c r="E985" s="71"/>
      <c r="F985" s="11"/>
      <c r="G985" s="11"/>
      <c r="H985" s="11"/>
      <c r="I985" s="11"/>
      <c r="J985" s="11"/>
      <c r="K985" s="11"/>
    </row>
    <row r="986" spans="3:11" s="6" customFormat="1">
      <c r="C986" s="66"/>
      <c r="D986" s="66"/>
      <c r="E986" s="71"/>
      <c r="F986" s="11"/>
      <c r="G986" s="11"/>
      <c r="H986" s="11"/>
      <c r="I986" s="11"/>
      <c r="J986" s="11"/>
      <c r="K986" s="11"/>
    </row>
    <row r="987" spans="3:11" s="6" customFormat="1">
      <c r="C987" s="66"/>
      <c r="D987" s="66"/>
      <c r="E987" s="71"/>
      <c r="F987" s="11"/>
      <c r="G987" s="11"/>
      <c r="H987" s="11"/>
      <c r="I987" s="11"/>
      <c r="J987" s="11"/>
      <c r="K987" s="11"/>
    </row>
    <row r="988" spans="3:11" s="6" customFormat="1">
      <c r="C988" s="66"/>
      <c r="D988" s="66"/>
      <c r="E988" s="71"/>
      <c r="F988" s="11"/>
      <c r="G988" s="11"/>
      <c r="H988" s="11"/>
      <c r="I988" s="11"/>
      <c r="J988" s="11"/>
      <c r="K988" s="11"/>
    </row>
    <row r="989" spans="3:11" s="6" customFormat="1">
      <c r="C989" s="66"/>
      <c r="D989" s="66"/>
      <c r="E989" s="71"/>
      <c r="F989" s="11"/>
      <c r="G989" s="11"/>
      <c r="H989" s="11"/>
      <c r="I989" s="11"/>
      <c r="J989" s="11"/>
      <c r="K989" s="11"/>
    </row>
    <row r="990" spans="3:11" s="6" customFormat="1">
      <c r="C990" s="66"/>
      <c r="D990" s="66"/>
      <c r="E990" s="71"/>
      <c r="F990" s="11"/>
      <c r="G990" s="11"/>
      <c r="H990" s="11"/>
      <c r="I990" s="11"/>
      <c r="J990" s="11"/>
      <c r="K990" s="11"/>
    </row>
    <row r="991" spans="3:11" s="6" customFormat="1">
      <c r="C991" s="66"/>
      <c r="D991" s="66"/>
      <c r="E991" s="71"/>
      <c r="F991" s="11"/>
      <c r="G991" s="11"/>
      <c r="H991" s="11"/>
      <c r="I991" s="11"/>
      <c r="J991" s="11"/>
      <c r="K991" s="11"/>
    </row>
    <row r="992" spans="3:11" s="6" customFormat="1">
      <c r="C992" s="66"/>
      <c r="D992" s="66"/>
      <c r="E992" s="71"/>
      <c r="F992" s="11"/>
      <c r="G992" s="11"/>
      <c r="H992" s="11"/>
      <c r="I992" s="11"/>
      <c r="J992" s="11"/>
      <c r="K992" s="11"/>
    </row>
    <row r="993" spans="3:11" s="6" customFormat="1">
      <c r="C993" s="66"/>
      <c r="D993" s="66"/>
      <c r="E993" s="71"/>
      <c r="F993" s="11"/>
      <c r="G993" s="11"/>
      <c r="H993" s="11"/>
      <c r="I993" s="11"/>
      <c r="J993" s="11"/>
      <c r="K993" s="11"/>
    </row>
    <row r="994" spans="3:11" s="6" customFormat="1">
      <c r="C994" s="66"/>
      <c r="D994" s="66"/>
      <c r="E994" s="71"/>
      <c r="F994" s="11"/>
      <c r="G994" s="11"/>
      <c r="H994" s="11"/>
      <c r="I994" s="11"/>
      <c r="J994" s="11"/>
      <c r="K994" s="11"/>
    </row>
    <row r="995" spans="3:11" s="6" customFormat="1">
      <c r="C995" s="66"/>
      <c r="D995" s="66"/>
      <c r="E995" s="71"/>
      <c r="F995" s="11"/>
      <c r="G995" s="11"/>
      <c r="H995" s="11"/>
      <c r="I995" s="11"/>
      <c r="J995" s="11"/>
      <c r="K995" s="11"/>
    </row>
    <row r="996" spans="3:11" s="6" customFormat="1">
      <c r="C996" s="66"/>
      <c r="D996" s="66"/>
      <c r="E996" s="71"/>
      <c r="F996" s="11"/>
      <c r="G996" s="11"/>
      <c r="H996" s="11"/>
      <c r="I996" s="11"/>
      <c r="J996" s="11"/>
      <c r="K996" s="11"/>
    </row>
    <row r="997" spans="3:11" s="6" customFormat="1">
      <c r="C997" s="66"/>
      <c r="D997" s="66"/>
      <c r="E997" s="71"/>
      <c r="F997" s="11"/>
      <c r="G997" s="11"/>
      <c r="H997" s="11"/>
      <c r="I997" s="11"/>
      <c r="J997" s="11"/>
      <c r="K997" s="11"/>
    </row>
    <row r="998" spans="3:11" s="6" customFormat="1">
      <c r="C998" s="66"/>
      <c r="D998" s="66"/>
      <c r="E998" s="71"/>
      <c r="F998" s="11"/>
      <c r="G998" s="11"/>
      <c r="H998" s="11"/>
      <c r="I998" s="11"/>
      <c r="J998" s="11"/>
      <c r="K998" s="11"/>
    </row>
    <row r="999" spans="3:11" s="6" customFormat="1">
      <c r="C999" s="66"/>
      <c r="D999" s="66"/>
      <c r="E999" s="71"/>
      <c r="F999" s="11"/>
      <c r="G999" s="11"/>
      <c r="H999" s="11"/>
      <c r="I999" s="11"/>
      <c r="J999" s="11"/>
      <c r="K999" s="11"/>
    </row>
    <row r="1000" spans="3:11" s="6" customFormat="1">
      <c r="C1000" s="66"/>
      <c r="D1000" s="66"/>
      <c r="E1000" s="71"/>
      <c r="F1000" s="11"/>
      <c r="G1000" s="11"/>
      <c r="H1000" s="11"/>
      <c r="I1000" s="11"/>
      <c r="J1000" s="11"/>
      <c r="K1000" s="11"/>
    </row>
    <row r="1001" spans="3:11" s="6" customFormat="1">
      <c r="C1001" s="66"/>
      <c r="D1001" s="66"/>
      <c r="E1001" s="71"/>
      <c r="F1001" s="11"/>
      <c r="G1001" s="11"/>
      <c r="H1001" s="11"/>
      <c r="I1001" s="11"/>
      <c r="J1001" s="11"/>
      <c r="K1001" s="11"/>
    </row>
    <row r="1002" spans="3:11" s="6" customFormat="1">
      <c r="C1002" s="66"/>
      <c r="D1002" s="66"/>
      <c r="E1002" s="71"/>
      <c r="F1002" s="11"/>
      <c r="G1002" s="11"/>
      <c r="H1002" s="11"/>
      <c r="I1002" s="11"/>
      <c r="J1002" s="11"/>
      <c r="K1002" s="11"/>
    </row>
    <row r="1003" spans="3:11" s="6" customFormat="1">
      <c r="C1003" s="66"/>
      <c r="D1003" s="66"/>
      <c r="E1003" s="71"/>
      <c r="F1003" s="11"/>
      <c r="G1003" s="11"/>
      <c r="H1003" s="11"/>
      <c r="I1003" s="11"/>
      <c r="J1003" s="11"/>
      <c r="K1003" s="11"/>
    </row>
    <row r="1004" spans="3:11" s="6" customFormat="1">
      <c r="C1004" s="66"/>
      <c r="D1004" s="66"/>
      <c r="E1004" s="71"/>
      <c r="F1004" s="11"/>
      <c r="G1004" s="11"/>
      <c r="H1004" s="11"/>
      <c r="I1004" s="11"/>
      <c r="J1004" s="11"/>
      <c r="K1004" s="11"/>
    </row>
    <row r="1005" spans="3:11" s="6" customFormat="1">
      <c r="C1005" s="66"/>
      <c r="D1005" s="66"/>
      <c r="E1005" s="71"/>
      <c r="F1005" s="11"/>
      <c r="G1005" s="11"/>
      <c r="H1005" s="11"/>
      <c r="I1005" s="11"/>
      <c r="J1005" s="11"/>
      <c r="K1005" s="11"/>
    </row>
    <row r="1006" spans="3:11" s="6" customFormat="1">
      <c r="C1006" s="66"/>
      <c r="D1006" s="66"/>
      <c r="E1006" s="71"/>
      <c r="F1006" s="11"/>
      <c r="G1006" s="11"/>
      <c r="H1006" s="11"/>
      <c r="I1006" s="11"/>
      <c r="J1006" s="11"/>
      <c r="K1006" s="11"/>
    </row>
    <row r="1007" spans="3:11" s="6" customFormat="1">
      <c r="C1007" s="66"/>
      <c r="D1007" s="66"/>
      <c r="E1007" s="71"/>
      <c r="F1007" s="11"/>
      <c r="G1007" s="11"/>
      <c r="H1007" s="11"/>
      <c r="I1007" s="11"/>
      <c r="J1007" s="11"/>
      <c r="K1007" s="11"/>
    </row>
    <row r="1008" spans="3:11" s="6" customFormat="1">
      <c r="C1008" s="66"/>
      <c r="D1008" s="66"/>
      <c r="E1008" s="71"/>
      <c r="F1008" s="11"/>
      <c r="G1008" s="11"/>
      <c r="H1008" s="11"/>
      <c r="I1008" s="11"/>
      <c r="J1008" s="11"/>
      <c r="K1008" s="11"/>
    </row>
    <row r="1009" spans="3:11" s="6" customFormat="1">
      <c r="C1009" s="66"/>
      <c r="D1009" s="66"/>
      <c r="E1009" s="71"/>
      <c r="F1009" s="11"/>
      <c r="G1009" s="11"/>
      <c r="H1009" s="11"/>
      <c r="I1009" s="11"/>
      <c r="J1009" s="11"/>
      <c r="K1009" s="11"/>
    </row>
    <row r="1010" spans="3:11" s="6" customFormat="1">
      <c r="C1010" s="66"/>
      <c r="D1010" s="66"/>
      <c r="E1010" s="71"/>
      <c r="F1010" s="11"/>
      <c r="G1010" s="11"/>
      <c r="H1010" s="11"/>
      <c r="I1010" s="11"/>
      <c r="J1010" s="11"/>
      <c r="K1010" s="11"/>
    </row>
    <row r="1011" spans="3:11" s="6" customFormat="1">
      <c r="C1011" s="66"/>
      <c r="D1011" s="66"/>
      <c r="E1011" s="71"/>
      <c r="F1011" s="11"/>
      <c r="G1011" s="11"/>
      <c r="H1011" s="11"/>
      <c r="I1011" s="11"/>
      <c r="J1011" s="11"/>
      <c r="K1011" s="11"/>
    </row>
    <row r="1012" spans="3:11" s="6" customFormat="1">
      <c r="C1012" s="66"/>
      <c r="D1012" s="66"/>
      <c r="E1012" s="71"/>
      <c r="F1012" s="11"/>
      <c r="G1012" s="11"/>
      <c r="H1012" s="11"/>
      <c r="I1012" s="11"/>
      <c r="J1012" s="11"/>
      <c r="K1012" s="11"/>
    </row>
    <row r="1013" spans="3:11" s="6" customFormat="1">
      <c r="C1013" s="66"/>
      <c r="D1013" s="66"/>
      <c r="E1013" s="71"/>
      <c r="F1013" s="11"/>
      <c r="G1013" s="11"/>
      <c r="H1013" s="11"/>
      <c r="I1013" s="11"/>
      <c r="J1013" s="11"/>
      <c r="K1013" s="11"/>
    </row>
    <row r="1014" spans="3:11" s="6" customFormat="1">
      <c r="C1014" s="66"/>
      <c r="D1014" s="66"/>
      <c r="E1014" s="71"/>
      <c r="F1014" s="11"/>
      <c r="G1014" s="11"/>
      <c r="H1014" s="11"/>
      <c r="I1014" s="11"/>
      <c r="J1014" s="11"/>
      <c r="K1014" s="11"/>
    </row>
    <row r="1015" spans="3:11" s="6" customFormat="1">
      <c r="C1015" s="66"/>
      <c r="D1015" s="66"/>
      <c r="E1015" s="71"/>
      <c r="F1015" s="11"/>
      <c r="G1015" s="11"/>
      <c r="H1015" s="11"/>
      <c r="I1015" s="11"/>
      <c r="J1015" s="11"/>
      <c r="K1015" s="11"/>
    </row>
    <row r="1016" spans="3:11" s="6" customFormat="1">
      <c r="C1016" s="66"/>
      <c r="D1016" s="66"/>
      <c r="E1016" s="71"/>
      <c r="F1016" s="11"/>
      <c r="G1016" s="11"/>
      <c r="H1016" s="11"/>
      <c r="I1016" s="11"/>
      <c r="J1016" s="11"/>
      <c r="K1016" s="11"/>
    </row>
    <row r="1017" spans="3:11" s="6" customFormat="1">
      <c r="C1017" s="66"/>
      <c r="D1017" s="66"/>
      <c r="E1017" s="71"/>
      <c r="F1017" s="11"/>
      <c r="G1017" s="11"/>
      <c r="H1017" s="11"/>
      <c r="I1017" s="11"/>
      <c r="J1017" s="11"/>
      <c r="K1017" s="11"/>
    </row>
    <row r="1018" spans="3:11" s="6" customFormat="1">
      <c r="C1018" s="66"/>
      <c r="D1018" s="66"/>
      <c r="E1018" s="71"/>
      <c r="F1018" s="11"/>
      <c r="G1018" s="11"/>
      <c r="H1018" s="11"/>
      <c r="I1018" s="11"/>
      <c r="J1018" s="11"/>
      <c r="K1018" s="11"/>
    </row>
    <row r="1019" spans="3:11" s="6" customFormat="1">
      <c r="C1019" s="66"/>
      <c r="D1019" s="66"/>
      <c r="E1019" s="71"/>
      <c r="F1019" s="11"/>
      <c r="G1019" s="11"/>
      <c r="H1019" s="11"/>
      <c r="I1019" s="11"/>
      <c r="J1019" s="11"/>
      <c r="K1019" s="11"/>
    </row>
    <row r="1020" spans="3:11" s="6" customFormat="1">
      <c r="C1020" s="66"/>
      <c r="D1020" s="66"/>
      <c r="E1020" s="71"/>
      <c r="F1020" s="11"/>
      <c r="G1020" s="11"/>
      <c r="H1020" s="11"/>
      <c r="I1020" s="11"/>
      <c r="J1020" s="11"/>
      <c r="K1020" s="11"/>
    </row>
    <row r="1021" spans="3:11" s="6" customFormat="1">
      <c r="C1021" s="66"/>
      <c r="D1021" s="66"/>
      <c r="E1021" s="71"/>
      <c r="F1021" s="11"/>
      <c r="G1021" s="11"/>
      <c r="H1021" s="11"/>
      <c r="I1021" s="11"/>
      <c r="J1021" s="11"/>
      <c r="K1021" s="11"/>
    </row>
    <row r="1022" spans="3:11" s="6" customFormat="1">
      <c r="C1022" s="66"/>
      <c r="D1022" s="66"/>
      <c r="E1022" s="71"/>
      <c r="F1022" s="11"/>
      <c r="G1022" s="11"/>
      <c r="H1022" s="11"/>
      <c r="I1022" s="11"/>
      <c r="J1022" s="11"/>
      <c r="K1022" s="11"/>
    </row>
    <row r="1023" spans="3:11" s="6" customFormat="1">
      <c r="C1023" s="66"/>
      <c r="D1023" s="66"/>
      <c r="E1023" s="71"/>
      <c r="F1023" s="11"/>
      <c r="G1023" s="11"/>
      <c r="H1023" s="11"/>
      <c r="I1023" s="11"/>
      <c r="J1023" s="11"/>
      <c r="K1023" s="11"/>
    </row>
    <row r="1024" spans="3:11" s="6" customFormat="1">
      <c r="C1024" s="66"/>
      <c r="D1024" s="66"/>
      <c r="E1024" s="71"/>
      <c r="F1024" s="11"/>
      <c r="G1024" s="11"/>
      <c r="H1024" s="11"/>
      <c r="I1024" s="11"/>
      <c r="J1024" s="11"/>
      <c r="K1024" s="11"/>
    </row>
    <row r="1025" spans="3:11" s="6" customFormat="1">
      <c r="C1025" s="66"/>
      <c r="D1025" s="66"/>
      <c r="E1025" s="71"/>
      <c r="F1025" s="11"/>
      <c r="G1025" s="11"/>
      <c r="H1025" s="11"/>
      <c r="I1025" s="11"/>
      <c r="J1025" s="11"/>
      <c r="K1025" s="11"/>
    </row>
    <row r="1026" spans="3:11" s="6" customFormat="1">
      <c r="C1026" s="66"/>
      <c r="D1026" s="66"/>
      <c r="E1026" s="71"/>
      <c r="F1026" s="11"/>
      <c r="G1026" s="11"/>
      <c r="H1026" s="11"/>
      <c r="I1026" s="11"/>
      <c r="J1026" s="11"/>
      <c r="K1026" s="11"/>
    </row>
    <row r="1027" spans="3:11" s="6" customFormat="1">
      <c r="C1027" s="66"/>
      <c r="D1027" s="66"/>
      <c r="E1027" s="71"/>
      <c r="F1027" s="11"/>
      <c r="G1027" s="11"/>
      <c r="H1027" s="11"/>
      <c r="I1027" s="11"/>
      <c r="J1027" s="11"/>
      <c r="K1027" s="11"/>
    </row>
    <row r="1028" spans="3:11" s="6" customFormat="1">
      <c r="C1028" s="66"/>
      <c r="D1028" s="66"/>
      <c r="E1028" s="71"/>
      <c r="F1028" s="11"/>
      <c r="G1028" s="11"/>
      <c r="H1028" s="11"/>
      <c r="I1028" s="11"/>
      <c r="J1028" s="11"/>
      <c r="K1028" s="11"/>
    </row>
    <row r="1029" spans="3:11" s="6" customFormat="1">
      <c r="C1029" s="66"/>
      <c r="D1029" s="66"/>
      <c r="E1029" s="71"/>
      <c r="F1029" s="11"/>
      <c r="G1029" s="11"/>
      <c r="H1029" s="11"/>
      <c r="I1029" s="11"/>
      <c r="J1029" s="11"/>
      <c r="K1029" s="11"/>
    </row>
    <row r="1030" spans="3:11" s="6" customFormat="1">
      <c r="C1030" s="66"/>
      <c r="D1030" s="66"/>
      <c r="E1030" s="71"/>
      <c r="F1030" s="11"/>
      <c r="G1030" s="11"/>
      <c r="H1030" s="11"/>
      <c r="I1030" s="11"/>
      <c r="J1030" s="11"/>
      <c r="K1030" s="11"/>
    </row>
    <row r="1031" spans="3:11" s="6" customFormat="1">
      <c r="C1031" s="66"/>
      <c r="D1031" s="66"/>
      <c r="E1031" s="71"/>
      <c r="F1031" s="11"/>
      <c r="G1031" s="11"/>
      <c r="H1031" s="11"/>
      <c r="I1031" s="11"/>
      <c r="J1031" s="11"/>
      <c r="K1031" s="11"/>
    </row>
    <row r="1032" spans="3:11" s="6" customFormat="1">
      <c r="C1032" s="66"/>
      <c r="D1032" s="66"/>
      <c r="E1032" s="71"/>
      <c r="F1032" s="11"/>
      <c r="G1032" s="11"/>
      <c r="H1032" s="11"/>
      <c r="I1032" s="11"/>
      <c r="J1032" s="11"/>
      <c r="K1032" s="11"/>
    </row>
    <row r="1033" spans="3:11" s="6" customFormat="1">
      <c r="C1033" s="66"/>
      <c r="D1033" s="66"/>
      <c r="E1033" s="71"/>
      <c r="F1033" s="11"/>
      <c r="G1033" s="11"/>
      <c r="H1033" s="11"/>
      <c r="I1033" s="11"/>
      <c r="J1033" s="11"/>
      <c r="K1033" s="11"/>
    </row>
    <row r="1034" spans="3:11" s="6" customFormat="1">
      <c r="C1034" s="66"/>
      <c r="D1034" s="66"/>
      <c r="E1034" s="71"/>
      <c r="F1034" s="11"/>
      <c r="G1034" s="11"/>
      <c r="H1034" s="11"/>
      <c r="I1034" s="11"/>
      <c r="J1034" s="11"/>
      <c r="K1034" s="11"/>
    </row>
    <row r="1035" spans="3:11" s="6" customFormat="1">
      <c r="C1035" s="66"/>
      <c r="D1035" s="66"/>
      <c r="E1035" s="71"/>
      <c r="F1035" s="11"/>
      <c r="G1035" s="11"/>
      <c r="H1035" s="11"/>
      <c r="I1035" s="11"/>
      <c r="J1035" s="11"/>
      <c r="K1035" s="11"/>
    </row>
    <row r="1036" spans="3:11" s="6" customFormat="1">
      <c r="C1036" s="66"/>
      <c r="D1036" s="66"/>
      <c r="E1036" s="71"/>
      <c r="F1036" s="11"/>
      <c r="G1036" s="11"/>
      <c r="H1036" s="11"/>
      <c r="I1036" s="11"/>
      <c r="J1036" s="11"/>
      <c r="K1036" s="11"/>
    </row>
    <row r="1037" spans="3:11" s="6" customFormat="1">
      <c r="C1037" s="66"/>
      <c r="D1037" s="66"/>
      <c r="E1037" s="71"/>
      <c r="F1037" s="11"/>
      <c r="G1037" s="11"/>
      <c r="H1037" s="11"/>
      <c r="I1037" s="11"/>
      <c r="J1037" s="11"/>
      <c r="K1037" s="11"/>
    </row>
    <row r="1038" spans="3:11" s="6" customFormat="1">
      <c r="C1038" s="66"/>
      <c r="D1038" s="66"/>
      <c r="E1038" s="71"/>
      <c r="F1038" s="11"/>
      <c r="G1038" s="11"/>
      <c r="H1038" s="11"/>
      <c r="I1038" s="11"/>
      <c r="J1038" s="11"/>
      <c r="K1038" s="11"/>
    </row>
    <row r="1039" spans="3:11" s="6" customFormat="1">
      <c r="C1039" s="66"/>
      <c r="D1039" s="66"/>
      <c r="E1039" s="71"/>
      <c r="F1039" s="11"/>
      <c r="G1039" s="11"/>
      <c r="H1039" s="11"/>
      <c r="I1039" s="11"/>
      <c r="J1039" s="11"/>
      <c r="K1039" s="11"/>
    </row>
    <row r="1040" spans="3:11" s="6" customFormat="1">
      <c r="C1040" s="66"/>
      <c r="D1040" s="66"/>
      <c r="E1040" s="71"/>
      <c r="F1040" s="11"/>
      <c r="G1040" s="11"/>
      <c r="H1040" s="11"/>
      <c r="I1040" s="11"/>
      <c r="J1040" s="11"/>
      <c r="K1040" s="11"/>
    </row>
    <row r="1041" spans="3:11" s="6" customFormat="1">
      <c r="C1041" s="66"/>
      <c r="D1041" s="66"/>
      <c r="E1041" s="71"/>
      <c r="F1041" s="11"/>
      <c r="G1041" s="11"/>
      <c r="H1041" s="11"/>
      <c r="I1041" s="11"/>
      <c r="J1041" s="11"/>
      <c r="K1041" s="11"/>
    </row>
    <row r="1042" spans="3:11" s="6" customFormat="1">
      <c r="C1042" s="66"/>
      <c r="D1042" s="66"/>
      <c r="E1042" s="71"/>
      <c r="F1042" s="11"/>
      <c r="G1042" s="11"/>
      <c r="H1042" s="11"/>
      <c r="I1042" s="11"/>
      <c r="J1042" s="11"/>
      <c r="K1042" s="11"/>
    </row>
    <row r="1043" spans="3:11" s="6" customFormat="1">
      <c r="C1043" s="66"/>
      <c r="D1043" s="66"/>
      <c r="E1043" s="71"/>
      <c r="F1043" s="11"/>
      <c r="G1043" s="11"/>
      <c r="H1043" s="11"/>
      <c r="I1043" s="11"/>
      <c r="J1043" s="11"/>
      <c r="K1043" s="11"/>
    </row>
    <row r="1044" spans="3:11" s="6" customFormat="1">
      <c r="C1044" s="66"/>
      <c r="D1044" s="66"/>
      <c r="E1044" s="71"/>
      <c r="F1044" s="11"/>
      <c r="G1044" s="11"/>
      <c r="H1044" s="11"/>
      <c r="I1044" s="11"/>
      <c r="J1044" s="11"/>
      <c r="K1044" s="11"/>
    </row>
    <row r="1045" spans="3:11" s="6" customFormat="1">
      <c r="C1045" s="66"/>
      <c r="D1045" s="66"/>
      <c r="E1045" s="71"/>
      <c r="F1045" s="11"/>
      <c r="G1045" s="11"/>
      <c r="H1045" s="11"/>
      <c r="I1045" s="11"/>
      <c r="J1045" s="11"/>
      <c r="K1045" s="11"/>
    </row>
    <row r="1046" spans="3:11" s="6" customFormat="1">
      <c r="C1046" s="66"/>
      <c r="D1046" s="66"/>
      <c r="E1046" s="71"/>
      <c r="F1046" s="11"/>
      <c r="G1046" s="11"/>
      <c r="H1046" s="11"/>
      <c r="I1046" s="11"/>
      <c r="J1046" s="11"/>
      <c r="K1046" s="11"/>
    </row>
    <row r="1047" spans="3:11" s="6" customFormat="1">
      <c r="C1047" s="66"/>
      <c r="D1047" s="66"/>
      <c r="E1047" s="71"/>
      <c r="F1047" s="11"/>
      <c r="G1047" s="11"/>
      <c r="H1047" s="11"/>
      <c r="I1047" s="11"/>
      <c r="J1047" s="11"/>
      <c r="K1047" s="11"/>
    </row>
    <row r="1048" spans="3:11" s="6" customFormat="1">
      <c r="C1048" s="66"/>
      <c r="D1048" s="66"/>
      <c r="E1048" s="71"/>
      <c r="F1048" s="11"/>
      <c r="G1048" s="11"/>
      <c r="H1048" s="11"/>
      <c r="I1048" s="11"/>
      <c r="J1048" s="11"/>
      <c r="K1048" s="11"/>
    </row>
    <row r="1049" spans="3:11" s="6" customFormat="1">
      <c r="C1049" s="66"/>
      <c r="D1049" s="66"/>
      <c r="E1049" s="71"/>
      <c r="F1049" s="11"/>
      <c r="G1049" s="11"/>
      <c r="H1049" s="11"/>
      <c r="I1049" s="11"/>
      <c r="J1049" s="11"/>
      <c r="K1049" s="11"/>
    </row>
    <row r="1050" spans="3:11" s="6" customFormat="1">
      <c r="C1050" s="66"/>
      <c r="D1050" s="66"/>
      <c r="E1050" s="71"/>
      <c r="F1050" s="11"/>
      <c r="G1050" s="11"/>
      <c r="H1050" s="11"/>
      <c r="I1050" s="11"/>
      <c r="J1050" s="11"/>
      <c r="K1050" s="11"/>
    </row>
    <row r="1051" spans="3:11" s="6" customFormat="1">
      <c r="C1051" s="66"/>
      <c r="D1051" s="66"/>
      <c r="E1051" s="71"/>
      <c r="F1051" s="11"/>
      <c r="G1051" s="11"/>
      <c r="H1051" s="11"/>
      <c r="I1051" s="11"/>
      <c r="J1051" s="11"/>
      <c r="K1051" s="11"/>
    </row>
    <row r="1052" spans="3:11" s="6" customFormat="1">
      <c r="C1052" s="66"/>
      <c r="D1052" s="66"/>
      <c r="E1052" s="71"/>
      <c r="F1052" s="11"/>
      <c r="G1052" s="11"/>
      <c r="H1052" s="11"/>
      <c r="I1052" s="11"/>
      <c r="J1052" s="11"/>
      <c r="K1052" s="11"/>
    </row>
    <row r="1053" spans="3:11" s="6" customFormat="1">
      <c r="C1053" s="66"/>
      <c r="D1053" s="66"/>
      <c r="E1053" s="71"/>
      <c r="F1053" s="11"/>
      <c r="G1053" s="11"/>
      <c r="H1053" s="11"/>
      <c r="I1053" s="11"/>
      <c r="J1053" s="11"/>
      <c r="K1053" s="11"/>
    </row>
    <row r="1054" spans="3:11" s="6" customFormat="1">
      <c r="C1054" s="66"/>
      <c r="D1054" s="66"/>
      <c r="E1054" s="71"/>
      <c r="F1054" s="11"/>
      <c r="G1054" s="11"/>
      <c r="H1054" s="11"/>
      <c r="I1054" s="11"/>
      <c r="J1054" s="11"/>
      <c r="K1054" s="11"/>
    </row>
    <row r="1055" spans="3:11" s="6" customFormat="1">
      <c r="C1055" s="66"/>
      <c r="D1055" s="66"/>
      <c r="E1055" s="71"/>
      <c r="F1055" s="11"/>
      <c r="G1055" s="11"/>
      <c r="H1055" s="11"/>
      <c r="I1055" s="11"/>
      <c r="J1055" s="11"/>
      <c r="K1055" s="11"/>
    </row>
    <row r="1056" spans="3:11" s="6" customFormat="1">
      <c r="C1056" s="66"/>
      <c r="D1056" s="66"/>
      <c r="E1056" s="71"/>
      <c r="F1056" s="11"/>
      <c r="G1056" s="11"/>
      <c r="H1056" s="11"/>
      <c r="I1056" s="11"/>
      <c r="J1056" s="11"/>
      <c r="K1056" s="11"/>
    </row>
    <row r="1057" spans="3:11" s="6" customFormat="1">
      <c r="C1057" s="66"/>
      <c r="D1057" s="66"/>
      <c r="E1057" s="71"/>
      <c r="F1057" s="11"/>
      <c r="G1057" s="11"/>
      <c r="H1057" s="11"/>
      <c r="I1057" s="11"/>
      <c r="J1057" s="11"/>
      <c r="K1057" s="11"/>
    </row>
    <row r="1058" spans="3:11" s="6" customFormat="1">
      <c r="C1058" s="66"/>
      <c r="D1058" s="66"/>
      <c r="E1058" s="71"/>
      <c r="F1058" s="11"/>
      <c r="G1058" s="11"/>
      <c r="H1058" s="11"/>
      <c r="I1058" s="11"/>
      <c r="J1058" s="11"/>
      <c r="K1058" s="11"/>
    </row>
    <row r="1059" spans="3:11" s="6" customFormat="1">
      <c r="C1059" s="66"/>
      <c r="D1059" s="66"/>
      <c r="E1059" s="71"/>
      <c r="F1059" s="11"/>
      <c r="G1059" s="11"/>
      <c r="H1059" s="11"/>
      <c r="I1059" s="11"/>
      <c r="J1059" s="11"/>
      <c r="K1059" s="11"/>
    </row>
    <row r="1060" spans="3:11" s="6" customFormat="1">
      <c r="C1060" s="66"/>
      <c r="D1060" s="66"/>
      <c r="E1060" s="71"/>
      <c r="F1060" s="11"/>
      <c r="G1060" s="11"/>
      <c r="H1060" s="11"/>
      <c r="I1060" s="11"/>
      <c r="J1060" s="11"/>
      <c r="K1060" s="11"/>
    </row>
    <row r="1061" spans="3:11" s="6" customFormat="1">
      <c r="C1061" s="66"/>
      <c r="D1061" s="66"/>
      <c r="E1061" s="71"/>
      <c r="F1061" s="11"/>
      <c r="G1061" s="11"/>
      <c r="H1061" s="11"/>
      <c r="I1061" s="11"/>
      <c r="J1061" s="11"/>
      <c r="K1061" s="11"/>
    </row>
    <row r="1062" spans="3:11" s="6" customFormat="1">
      <c r="C1062" s="66"/>
      <c r="D1062" s="66"/>
      <c r="E1062" s="71"/>
      <c r="F1062" s="11"/>
      <c r="G1062" s="11"/>
      <c r="H1062" s="11"/>
      <c r="I1062" s="11"/>
      <c r="J1062" s="11"/>
      <c r="K1062" s="11"/>
    </row>
    <row r="1063" spans="3:11" s="6" customFormat="1">
      <c r="C1063" s="66"/>
      <c r="D1063" s="66"/>
      <c r="E1063" s="71"/>
      <c r="F1063" s="11"/>
      <c r="G1063" s="11"/>
      <c r="H1063" s="11"/>
      <c r="I1063" s="11"/>
      <c r="J1063" s="11"/>
      <c r="K1063" s="11"/>
    </row>
    <row r="1064" spans="3:11" s="6" customFormat="1">
      <c r="C1064" s="66"/>
      <c r="D1064" s="66"/>
      <c r="E1064" s="71"/>
      <c r="F1064" s="11"/>
      <c r="G1064" s="11"/>
      <c r="H1064" s="11"/>
      <c r="I1064" s="11"/>
      <c r="J1064" s="11"/>
      <c r="K1064" s="11"/>
    </row>
    <row r="1065" spans="3:11" s="6" customFormat="1">
      <c r="C1065" s="66"/>
      <c r="D1065" s="66"/>
      <c r="E1065" s="71"/>
      <c r="F1065" s="11"/>
      <c r="G1065" s="11"/>
      <c r="H1065" s="11"/>
      <c r="I1065" s="11"/>
      <c r="J1065" s="11"/>
      <c r="K1065" s="11"/>
    </row>
    <row r="1066" spans="3:11" s="6" customFormat="1">
      <c r="C1066" s="66"/>
      <c r="D1066" s="66"/>
      <c r="E1066" s="71"/>
      <c r="F1066" s="11"/>
      <c r="G1066" s="11"/>
      <c r="H1066" s="11"/>
      <c r="I1066" s="11"/>
      <c r="J1066" s="11"/>
      <c r="K1066" s="11"/>
    </row>
    <row r="1067" spans="3:11" s="6" customFormat="1">
      <c r="C1067" s="66"/>
      <c r="D1067" s="66"/>
      <c r="E1067" s="71"/>
      <c r="F1067" s="11"/>
      <c r="G1067" s="11"/>
      <c r="H1067" s="11"/>
      <c r="I1067" s="11"/>
      <c r="J1067" s="11"/>
      <c r="K1067" s="11"/>
    </row>
    <row r="1068" spans="3:11" s="6" customFormat="1">
      <c r="C1068" s="66"/>
      <c r="D1068" s="66"/>
      <c r="E1068" s="71"/>
      <c r="F1068" s="11"/>
      <c r="G1068" s="11"/>
      <c r="H1068" s="11"/>
      <c r="I1068" s="11"/>
      <c r="J1068" s="11"/>
      <c r="K1068" s="11"/>
    </row>
    <row r="1069" spans="3:11" s="6" customFormat="1">
      <c r="C1069" s="66"/>
      <c r="D1069" s="66"/>
      <c r="E1069" s="71"/>
      <c r="F1069" s="11"/>
      <c r="G1069" s="11"/>
      <c r="H1069" s="11"/>
      <c r="I1069" s="11"/>
      <c r="J1069" s="11"/>
      <c r="K1069" s="11"/>
    </row>
    <row r="1070" spans="3:11" s="6" customFormat="1">
      <c r="C1070" s="66"/>
      <c r="D1070" s="66"/>
      <c r="E1070" s="71"/>
      <c r="F1070" s="11"/>
      <c r="G1070" s="11"/>
      <c r="H1070" s="11"/>
      <c r="I1070" s="11"/>
      <c r="J1070" s="11"/>
      <c r="K1070" s="11"/>
    </row>
    <row r="1071" spans="3:11" s="6" customFormat="1">
      <c r="C1071" s="66"/>
      <c r="D1071" s="66"/>
      <c r="E1071" s="71"/>
      <c r="F1071" s="11"/>
      <c r="G1071" s="11"/>
      <c r="H1071" s="11"/>
      <c r="I1071" s="11"/>
      <c r="J1071" s="11"/>
      <c r="K1071" s="11"/>
    </row>
    <row r="1072" spans="3:11" s="6" customFormat="1">
      <c r="C1072" s="66"/>
      <c r="D1072" s="66"/>
      <c r="E1072" s="71"/>
      <c r="F1072" s="11"/>
      <c r="G1072" s="11"/>
      <c r="H1072" s="11"/>
      <c r="I1072" s="11"/>
      <c r="J1072" s="11"/>
      <c r="K1072" s="11"/>
    </row>
    <row r="1073" spans="3:11" s="6" customFormat="1">
      <c r="C1073" s="66"/>
      <c r="D1073" s="66"/>
      <c r="E1073" s="71"/>
      <c r="F1073" s="11"/>
      <c r="G1073" s="11"/>
      <c r="H1073" s="11"/>
      <c r="I1073" s="11"/>
      <c r="J1073" s="11"/>
      <c r="K1073" s="11"/>
    </row>
    <row r="1074" spans="3:11" s="6" customFormat="1">
      <c r="C1074" s="66"/>
      <c r="D1074" s="66"/>
      <c r="E1074" s="71"/>
      <c r="F1074" s="11"/>
      <c r="G1074" s="11"/>
      <c r="H1074" s="11"/>
      <c r="I1074" s="11"/>
      <c r="J1074" s="11"/>
      <c r="K1074" s="11"/>
    </row>
    <row r="1075" spans="3:11" s="6" customFormat="1">
      <c r="C1075" s="66"/>
      <c r="D1075" s="66"/>
      <c r="E1075" s="71"/>
      <c r="F1075" s="11"/>
      <c r="G1075" s="11"/>
      <c r="H1075" s="11"/>
      <c r="I1075" s="11"/>
      <c r="J1075" s="11"/>
      <c r="K1075" s="11"/>
    </row>
    <row r="1076" spans="3:11" s="6" customFormat="1">
      <c r="C1076" s="66"/>
      <c r="D1076" s="66"/>
      <c r="E1076" s="71"/>
      <c r="F1076" s="11"/>
      <c r="G1076" s="11"/>
      <c r="H1076" s="11"/>
      <c r="I1076" s="11"/>
      <c r="J1076" s="11"/>
      <c r="K1076" s="11"/>
    </row>
    <row r="1077" spans="3:11" s="6" customFormat="1">
      <c r="C1077" s="66"/>
      <c r="D1077" s="66"/>
      <c r="E1077" s="71"/>
      <c r="F1077" s="11"/>
      <c r="G1077" s="11"/>
      <c r="H1077" s="11"/>
      <c r="I1077" s="11"/>
      <c r="J1077" s="11"/>
      <c r="K1077" s="11"/>
    </row>
    <row r="1078" spans="3:11" s="6" customFormat="1">
      <c r="C1078" s="66"/>
      <c r="D1078" s="66"/>
      <c r="E1078" s="71"/>
      <c r="F1078" s="11"/>
      <c r="G1078" s="11"/>
      <c r="H1078" s="11"/>
      <c r="I1078" s="11"/>
      <c r="J1078" s="11"/>
      <c r="K1078" s="11"/>
    </row>
    <row r="1079" spans="3:11" s="6" customFormat="1">
      <c r="C1079" s="66"/>
      <c r="D1079" s="66"/>
      <c r="E1079" s="71"/>
      <c r="F1079" s="11"/>
      <c r="G1079" s="11"/>
      <c r="H1079" s="11"/>
      <c r="I1079" s="11"/>
      <c r="J1079" s="11"/>
      <c r="K1079" s="11"/>
    </row>
    <row r="1080" spans="3:11" s="6" customFormat="1">
      <c r="C1080" s="66"/>
      <c r="D1080" s="66"/>
      <c r="E1080" s="71"/>
      <c r="F1080" s="11"/>
      <c r="G1080" s="11"/>
      <c r="H1080" s="11"/>
      <c r="I1080" s="11"/>
      <c r="J1080" s="11"/>
      <c r="K1080" s="11"/>
    </row>
    <row r="1081" spans="3:11" s="6" customFormat="1">
      <c r="C1081" s="66"/>
      <c r="D1081" s="66"/>
      <c r="E1081" s="71"/>
      <c r="F1081" s="11"/>
      <c r="G1081" s="11"/>
      <c r="H1081" s="11"/>
      <c r="I1081" s="11"/>
      <c r="J1081" s="11"/>
      <c r="K1081" s="11"/>
    </row>
    <row r="1082" spans="3:11" s="6" customFormat="1">
      <c r="C1082" s="66"/>
      <c r="D1082" s="66"/>
      <c r="E1082" s="71"/>
      <c r="F1082" s="11"/>
      <c r="G1082" s="11"/>
      <c r="H1082" s="11"/>
      <c r="I1082" s="11"/>
      <c r="J1082" s="11"/>
      <c r="K1082" s="11"/>
    </row>
    <row r="1083" spans="3:11" s="6" customFormat="1">
      <c r="C1083" s="66"/>
      <c r="D1083" s="66"/>
      <c r="E1083" s="71"/>
      <c r="F1083" s="11"/>
      <c r="G1083" s="11"/>
      <c r="H1083" s="11"/>
      <c r="I1083" s="11"/>
      <c r="J1083" s="11"/>
      <c r="K1083" s="11"/>
    </row>
    <row r="1084" spans="3:11" s="6" customFormat="1">
      <c r="C1084" s="66"/>
      <c r="D1084" s="66"/>
      <c r="E1084" s="71"/>
      <c r="F1084" s="11"/>
      <c r="G1084" s="11"/>
      <c r="H1084" s="11"/>
      <c r="I1084" s="11"/>
      <c r="J1084" s="11"/>
      <c r="K1084" s="11"/>
    </row>
    <row r="1085" spans="3:11" s="6" customFormat="1">
      <c r="C1085" s="66"/>
      <c r="D1085" s="66"/>
      <c r="E1085" s="71"/>
      <c r="F1085" s="11"/>
      <c r="G1085" s="11"/>
      <c r="H1085" s="11"/>
      <c r="I1085" s="11"/>
      <c r="J1085" s="11"/>
      <c r="K1085" s="11"/>
    </row>
    <row r="1086" spans="3:11" s="6" customFormat="1">
      <c r="C1086" s="66"/>
      <c r="D1086" s="66"/>
      <c r="E1086" s="71"/>
      <c r="F1086" s="11"/>
      <c r="G1086" s="11"/>
      <c r="H1086" s="11"/>
      <c r="I1086" s="11"/>
      <c r="J1086" s="11"/>
      <c r="K1086" s="11"/>
    </row>
    <row r="1087" spans="3:11" s="6" customFormat="1">
      <c r="C1087" s="66"/>
      <c r="D1087" s="66"/>
      <c r="E1087" s="71"/>
      <c r="F1087" s="11"/>
      <c r="G1087" s="11"/>
      <c r="H1087" s="11"/>
      <c r="I1087" s="11"/>
      <c r="J1087" s="11"/>
      <c r="K1087" s="11"/>
    </row>
    <row r="1088" spans="3:11" s="6" customFormat="1">
      <c r="C1088" s="66"/>
      <c r="D1088" s="66"/>
      <c r="E1088" s="71"/>
      <c r="F1088" s="11"/>
      <c r="G1088" s="11"/>
      <c r="H1088" s="11"/>
      <c r="I1088" s="11"/>
      <c r="J1088" s="11"/>
      <c r="K1088" s="11"/>
    </row>
    <row r="1089" spans="3:11" s="6" customFormat="1">
      <c r="C1089" s="66"/>
      <c r="D1089" s="66"/>
      <c r="E1089" s="71"/>
      <c r="F1089" s="11"/>
      <c r="G1089" s="11"/>
      <c r="H1089" s="11"/>
      <c r="I1089" s="11"/>
      <c r="J1089" s="11"/>
      <c r="K1089" s="11"/>
    </row>
    <row r="1090" spans="3:11" s="6" customFormat="1">
      <c r="C1090" s="66"/>
      <c r="D1090" s="66"/>
      <c r="E1090" s="71"/>
      <c r="F1090" s="11"/>
      <c r="G1090" s="11"/>
      <c r="H1090" s="11"/>
      <c r="I1090" s="11"/>
      <c r="J1090" s="11"/>
      <c r="K1090" s="11"/>
    </row>
    <row r="1091" spans="3:11" s="6" customFormat="1">
      <c r="C1091" s="66"/>
      <c r="D1091" s="66"/>
      <c r="E1091" s="71"/>
      <c r="F1091" s="11"/>
      <c r="G1091" s="11"/>
      <c r="H1091" s="11"/>
      <c r="I1091" s="11"/>
      <c r="J1091" s="11"/>
      <c r="K1091" s="11"/>
    </row>
  </sheetData>
  <mergeCells count="241">
    <mergeCell ref="P12:S12"/>
    <mergeCell ref="C14:D14"/>
    <mergeCell ref="N15:Z15"/>
    <mergeCell ref="C26:C27"/>
    <mergeCell ref="D26:D27"/>
    <mergeCell ref="E26:E27"/>
    <mergeCell ref="J5:K5"/>
    <mergeCell ref="J6:K6"/>
    <mergeCell ref="I7:K7"/>
    <mergeCell ref="H8:K10"/>
    <mergeCell ref="A11:K11"/>
    <mergeCell ref="A12:K12"/>
    <mergeCell ref="C51:C53"/>
    <mergeCell ref="D51:D53"/>
    <mergeCell ref="E51:E53"/>
    <mergeCell ref="A54:C54"/>
    <mergeCell ref="A55:K55"/>
    <mergeCell ref="C62:C66"/>
    <mergeCell ref="D62:D66"/>
    <mergeCell ref="E62:E66"/>
    <mergeCell ref="C28:C29"/>
    <mergeCell ref="D28:D29"/>
    <mergeCell ref="E28:E29"/>
    <mergeCell ref="C44:C46"/>
    <mergeCell ref="D44:D46"/>
    <mergeCell ref="E44:E46"/>
    <mergeCell ref="C74:C75"/>
    <mergeCell ref="D74:D75"/>
    <mergeCell ref="E74:E75"/>
    <mergeCell ref="C77:C78"/>
    <mergeCell ref="D77:D78"/>
    <mergeCell ref="E77:E78"/>
    <mergeCell ref="C69:C70"/>
    <mergeCell ref="D69:D70"/>
    <mergeCell ref="E69:E70"/>
    <mergeCell ref="C71:C72"/>
    <mergeCell ref="D71:D72"/>
    <mergeCell ref="E71:E72"/>
    <mergeCell ref="C107:C108"/>
    <mergeCell ref="D107:D108"/>
    <mergeCell ref="E107:E108"/>
    <mergeCell ref="C109:C110"/>
    <mergeCell ref="D109:D110"/>
    <mergeCell ref="E109:E110"/>
    <mergeCell ref="A82:C82"/>
    <mergeCell ref="A83:K83"/>
    <mergeCell ref="C90:C97"/>
    <mergeCell ref="D90:D97"/>
    <mergeCell ref="E90:E97"/>
    <mergeCell ref="C102:C103"/>
    <mergeCell ref="D102:D103"/>
    <mergeCell ref="E102:E103"/>
    <mergeCell ref="C133:C135"/>
    <mergeCell ref="D133:D135"/>
    <mergeCell ref="E133:E135"/>
    <mergeCell ref="C136:C137"/>
    <mergeCell ref="D136:D137"/>
    <mergeCell ref="E136:E137"/>
    <mergeCell ref="A114:C114"/>
    <mergeCell ref="A115:K115"/>
    <mergeCell ref="C121:C124"/>
    <mergeCell ref="D121:D124"/>
    <mergeCell ref="E121:E124"/>
    <mergeCell ref="C128:C129"/>
    <mergeCell ref="D128:D129"/>
    <mergeCell ref="E128:E129"/>
    <mergeCell ref="C154:C155"/>
    <mergeCell ref="D154:D155"/>
    <mergeCell ref="E154:E155"/>
    <mergeCell ref="C156:C157"/>
    <mergeCell ref="D156:D157"/>
    <mergeCell ref="E156:E157"/>
    <mergeCell ref="A141:C141"/>
    <mergeCell ref="A142:K142"/>
    <mergeCell ref="C146:C147"/>
    <mergeCell ref="D146:D147"/>
    <mergeCell ref="E146:E147"/>
    <mergeCell ref="C151:C152"/>
    <mergeCell ref="D151:D152"/>
    <mergeCell ref="E151:E152"/>
    <mergeCell ref="A180:C180"/>
    <mergeCell ref="A181:K181"/>
    <mergeCell ref="C184:C185"/>
    <mergeCell ref="D184:D185"/>
    <mergeCell ref="E184:E185"/>
    <mergeCell ref="C191:C192"/>
    <mergeCell ref="D191:D192"/>
    <mergeCell ref="E191:E192"/>
    <mergeCell ref="A161:C161"/>
    <mergeCell ref="A162:K162"/>
    <mergeCell ref="C171:C172"/>
    <mergeCell ref="D171:D172"/>
    <mergeCell ref="E171:E172"/>
    <mergeCell ref="C175:C176"/>
    <mergeCell ref="D175:D176"/>
    <mergeCell ref="E175:E176"/>
    <mergeCell ref="C207:C208"/>
    <mergeCell ref="D207:D208"/>
    <mergeCell ref="E207:E208"/>
    <mergeCell ref="C209:C210"/>
    <mergeCell ref="D209:D210"/>
    <mergeCell ref="E209:E210"/>
    <mergeCell ref="C194:C203"/>
    <mergeCell ref="D194:D203"/>
    <mergeCell ref="E194:E203"/>
    <mergeCell ref="C204:C205"/>
    <mergeCell ref="D204:D205"/>
    <mergeCell ref="E204:E205"/>
    <mergeCell ref="C220:C228"/>
    <mergeCell ref="D220:D228"/>
    <mergeCell ref="E220:E228"/>
    <mergeCell ref="C229:C232"/>
    <mergeCell ref="D229:D232"/>
    <mergeCell ref="E229:E232"/>
    <mergeCell ref="C212:C216"/>
    <mergeCell ref="D212:D216"/>
    <mergeCell ref="E212:E216"/>
    <mergeCell ref="C217:C218"/>
    <mergeCell ref="D217:D218"/>
    <mergeCell ref="E217:E218"/>
    <mergeCell ref="C238:C239"/>
    <mergeCell ref="D238:D239"/>
    <mergeCell ref="E238:E239"/>
    <mergeCell ref="C240:C255"/>
    <mergeCell ref="D240:D255"/>
    <mergeCell ref="E240:E255"/>
    <mergeCell ref="C233:C234"/>
    <mergeCell ref="D233:D234"/>
    <mergeCell ref="E233:E234"/>
    <mergeCell ref="C235:C236"/>
    <mergeCell ref="D235:D236"/>
    <mergeCell ref="E235:E236"/>
    <mergeCell ref="C271:C272"/>
    <mergeCell ref="D271:D272"/>
    <mergeCell ref="E271:E272"/>
    <mergeCell ref="C274:C275"/>
    <mergeCell ref="D274:D275"/>
    <mergeCell ref="E274:E275"/>
    <mergeCell ref="A257:C257"/>
    <mergeCell ref="A258:K258"/>
    <mergeCell ref="C260:C262"/>
    <mergeCell ref="D260:D262"/>
    <mergeCell ref="E260:E262"/>
    <mergeCell ref="C266:C268"/>
    <mergeCell ref="D266:D268"/>
    <mergeCell ref="E266:E268"/>
    <mergeCell ref="A292:C292"/>
    <mergeCell ref="A293:K293"/>
    <mergeCell ref="C301:C310"/>
    <mergeCell ref="D301:D310"/>
    <mergeCell ref="E301:E310"/>
    <mergeCell ref="C316:C317"/>
    <mergeCell ref="D316:D317"/>
    <mergeCell ref="E316:E317"/>
    <mergeCell ref="C280:C287"/>
    <mergeCell ref="D280:D287"/>
    <mergeCell ref="E280:E287"/>
    <mergeCell ref="C288:C291"/>
    <mergeCell ref="D288:D291"/>
    <mergeCell ref="E288:E291"/>
    <mergeCell ref="C332:C341"/>
    <mergeCell ref="D332:D341"/>
    <mergeCell ref="E332:E341"/>
    <mergeCell ref="A342:C342"/>
    <mergeCell ref="A343:K343"/>
    <mergeCell ref="C351:C357"/>
    <mergeCell ref="D351:D357"/>
    <mergeCell ref="E351:E357"/>
    <mergeCell ref="C320:C326"/>
    <mergeCell ref="D320:D326"/>
    <mergeCell ref="E320:E326"/>
    <mergeCell ref="C327:C328"/>
    <mergeCell ref="D327:D328"/>
    <mergeCell ref="E327:E328"/>
    <mergeCell ref="C367:C368"/>
    <mergeCell ref="D367:D368"/>
    <mergeCell ref="E367:E368"/>
    <mergeCell ref="C369:C370"/>
    <mergeCell ref="D369:D370"/>
    <mergeCell ref="E369:E370"/>
    <mergeCell ref="C360:C361"/>
    <mergeCell ref="D360:D361"/>
    <mergeCell ref="E360:E361"/>
    <mergeCell ref="C364:C366"/>
    <mergeCell ref="D364:D366"/>
    <mergeCell ref="E364:E366"/>
    <mergeCell ref="C393:C394"/>
    <mergeCell ref="D393:D394"/>
    <mergeCell ref="E393:E394"/>
    <mergeCell ref="C398:C399"/>
    <mergeCell ref="D398:D399"/>
    <mergeCell ref="E398:E399"/>
    <mergeCell ref="C376:C379"/>
    <mergeCell ref="D376:D379"/>
    <mergeCell ref="E376:E379"/>
    <mergeCell ref="A380:C380"/>
    <mergeCell ref="A381:K381"/>
    <mergeCell ref="C388:C390"/>
    <mergeCell ref="D388:D390"/>
    <mergeCell ref="E388:E390"/>
    <mergeCell ref="C417:C418"/>
    <mergeCell ref="D417:D418"/>
    <mergeCell ref="E417:E418"/>
    <mergeCell ref="C420:C421"/>
    <mergeCell ref="D420:D421"/>
    <mergeCell ref="E420:E421"/>
    <mergeCell ref="C400:C401"/>
    <mergeCell ref="D400:D401"/>
    <mergeCell ref="E400:E401"/>
    <mergeCell ref="A405:C405"/>
    <mergeCell ref="A406:K406"/>
    <mergeCell ref="C412:C413"/>
    <mergeCell ref="D412:D413"/>
    <mergeCell ref="E412:E413"/>
    <mergeCell ref="C438:C439"/>
    <mergeCell ref="D438:D439"/>
    <mergeCell ref="E438:E439"/>
    <mergeCell ref="A441:C441"/>
    <mergeCell ref="A442:C442"/>
    <mergeCell ref="A444:D444"/>
    <mergeCell ref="E444:F444"/>
    <mergeCell ref="C422:C423"/>
    <mergeCell ref="D422:D423"/>
    <mergeCell ref="E422:E423"/>
    <mergeCell ref="A427:C427"/>
    <mergeCell ref="A428:K428"/>
    <mergeCell ref="C434:C435"/>
    <mergeCell ref="D434:D435"/>
    <mergeCell ref="E434:E435"/>
    <mergeCell ref="A448:D448"/>
    <mergeCell ref="E448:F448"/>
    <mergeCell ref="A449:D449"/>
    <mergeCell ref="E449:F449"/>
    <mergeCell ref="A450:D450"/>
    <mergeCell ref="E450:F450"/>
    <mergeCell ref="A445:D445"/>
    <mergeCell ref="E445:F445"/>
    <mergeCell ref="A446:D446"/>
    <mergeCell ref="E446:F446"/>
    <mergeCell ref="A447:D447"/>
    <mergeCell ref="E447:F447"/>
  </mergeCells>
  <pageMargins left="0" right="0" top="0" bottom="0.25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L41"/>
  <sheetViews>
    <sheetView workbookViewId="0">
      <selection activeCell="B20" sqref="B20"/>
    </sheetView>
  </sheetViews>
  <sheetFormatPr defaultRowHeight="15"/>
  <cols>
    <col min="1" max="1" width="4.42578125" customWidth="1"/>
    <col min="2" max="2" width="35.7109375" customWidth="1"/>
    <col min="3" max="3" width="16.42578125" hidden="1" customWidth="1"/>
    <col min="4" max="4" width="15.42578125" customWidth="1"/>
    <col min="5" max="5" width="17.42578125" customWidth="1"/>
    <col min="6" max="6" width="22.85546875" customWidth="1"/>
    <col min="7" max="7" width="12.42578125" customWidth="1"/>
    <col min="8" max="8" width="10.85546875" customWidth="1"/>
    <col min="10" max="10" width="0" hidden="1" customWidth="1"/>
    <col min="11" max="11" width="11" hidden="1" customWidth="1"/>
  </cols>
  <sheetData>
    <row r="1" spans="1:6" ht="54" customHeight="1">
      <c r="E1" s="105" t="s">
        <v>261</v>
      </c>
      <c r="F1" s="106"/>
    </row>
    <row r="2" spans="1:6" ht="30.75" customHeight="1">
      <c r="A2" s="101" t="s">
        <v>256</v>
      </c>
      <c r="B2" s="101"/>
      <c r="C2" s="101"/>
      <c r="D2" s="101"/>
      <c r="E2" s="101"/>
      <c r="F2" s="101"/>
    </row>
    <row r="3" spans="1:6" ht="37.5" customHeight="1">
      <c r="A3" s="102" t="s">
        <v>253</v>
      </c>
      <c r="B3" s="102"/>
      <c r="C3" s="102"/>
      <c r="D3" s="102"/>
      <c r="E3" s="102"/>
      <c r="F3" s="102"/>
    </row>
    <row r="4" spans="1:6" ht="36.75" customHeight="1">
      <c r="A4" s="107" t="s">
        <v>6</v>
      </c>
      <c r="B4" s="107" t="s">
        <v>254</v>
      </c>
      <c r="C4" s="107" t="s">
        <v>251</v>
      </c>
      <c r="D4" s="107" t="s">
        <v>205</v>
      </c>
      <c r="E4" s="107" t="s">
        <v>252</v>
      </c>
      <c r="F4" s="107" t="s">
        <v>255</v>
      </c>
    </row>
    <row r="5" spans="1:6" ht="54.75" customHeight="1">
      <c r="A5" s="109"/>
      <c r="B5" s="109"/>
      <c r="C5" s="109"/>
      <c r="D5" s="109"/>
      <c r="E5" s="109"/>
      <c r="F5" s="109"/>
    </row>
    <row r="6" spans="1:6" ht="16.5">
      <c r="A6" s="110">
        <v>1</v>
      </c>
      <c r="B6" s="111">
        <v>2</v>
      </c>
      <c r="C6" s="110">
        <v>4</v>
      </c>
      <c r="D6" s="111">
        <v>3</v>
      </c>
      <c r="E6" s="110">
        <v>4</v>
      </c>
      <c r="F6" s="110">
        <v>5</v>
      </c>
    </row>
    <row r="7" spans="1:6" ht="15" customHeight="1">
      <c r="A7" s="112">
        <v>1</v>
      </c>
      <c r="B7" s="113" t="s">
        <v>17</v>
      </c>
      <c r="C7" s="112">
        <v>1</v>
      </c>
      <c r="D7" s="112">
        <v>1</v>
      </c>
      <c r="E7" s="112">
        <v>133952</v>
      </c>
      <c r="F7" s="112">
        <f>+E7*D7</f>
        <v>133952</v>
      </c>
    </row>
    <row r="8" spans="1:6" ht="33">
      <c r="A8" s="112">
        <v>2</v>
      </c>
      <c r="B8" s="113" t="s">
        <v>196</v>
      </c>
      <c r="C8" s="112">
        <v>1</v>
      </c>
      <c r="D8" s="112">
        <v>1.5</v>
      </c>
      <c r="E8" s="112">
        <v>103000</v>
      </c>
      <c r="F8" s="112">
        <f t="shared" ref="F8:F26" si="0">+E8*D8</f>
        <v>154500</v>
      </c>
    </row>
    <row r="9" spans="1:6" ht="16.5">
      <c r="A9" s="112">
        <v>3</v>
      </c>
      <c r="B9" s="113" t="s">
        <v>197</v>
      </c>
      <c r="C9" s="112">
        <v>1.5</v>
      </c>
      <c r="D9" s="112">
        <v>2</v>
      </c>
      <c r="E9" s="112">
        <v>77904</v>
      </c>
      <c r="F9" s="112">
        <f t="shared" si="0"/>
        <v>155808</v>
      </c>
    </row>
    <row r="10" spans="1:6" ht="16.5">
      <c r="A10" s="112">
        <v>4</v>
      </c>
      <c r="B10" s="113" t="s">
        <v>265</v>
      </c>
      <c r="C10" s="112">
        <v>1</v>
      </c>
      <c r="D10" s="112">
        <v>1</v>
      </c>
      <c r="E10" s="112">
        <v>72751</v>
      </c>
      <c r="F10" s="112">
        <f t="shared" si="0"/>
        <v>72751</v>
      </c>
    </row>
    <row r="11" spans="1:6" ht="16.5">
      <c r="A11" s="112">
        <v>5</v>
      </c>
      <c r="B11" s="113" t="s">
        <v>198</v>
      </c>
      <c r="C11" s="112">
        <v>1</v>
      </c>
      <c r="D11" s="112">
        <v>1.5</v>
      </c>
      <c r="E11" s="112">
        <v>77904</v>
      </c>
      <c r="F11" s="112">
        <f t="shared" si="0"/>
        <v>116856</v>
      </c>
    </row>
    <row r="12" spans="1:6" ht="16.5">
      <c r="A12" s="112">
        <v>6</v>
      </c>
      <c r="B12" s="113" t="s">
        <v>199</v>
      </c>
      <c r="C12" s="112">
        <v>1</v>
      </c>
      <c r="D12" s="112">
        <v>1</v>
      </c>
      <c r="E12" s="112">
        <v>77904</v>
      </c>
      <c r="F12" s="112">
        <f t="shared" si="0"/>
        <v>77904</v>
      </c>
    </row>
    <row r="13" spans="1:6" ht="16.5">
      <c r="A13" s="112">
        <v>7</v>
      </c>
      <c r="B13" s="113" t="s">
        <v>200</v>
      </c>
      <c r="C13" s="112">
        <v>2</v>
      </c>
      <c r="D13" s="112">
        <v>2</v>
      </c>
      <c r="E13" s="112">
        <v>77904</v>
      </c>
      <c r="F13" s="112">
        <f t="shared" si="0"/>
        <v>155808</v>
      </c>
    </row>
    <row r="14" spans="1:6" ht="16.5">
      <c r="A14" s="112">
        <v>8</v>
      </c>
      <c r="B14" s="113" t="s">
        <v>201</v>
      </c>
      <c r="C14" s="112">
        <v>1</v>
      </c>
      <c r="D14" s="112">
        <v>1</v>
      </c>
      <c r="E14" s="112">
        <v>77904</v>
      </c>
      <c r="F14" s="112">
        <f t="shared" si="0"/>
        <v>77904</v>
      </c>
    </row>
    <row r="15" spans="1:6" ht="16.5">
      <c r="A15" s="112">
        <v>9</v>
      </c>
      <c r="B15" s="114" t="s">
        <v>202</v>
      </c>
      <c r="C15" s="112">
        <v>1</v>
      </c>
      <c r="D15" s="112">
        <v>1</v>
      </c>
      <c r="E15" s="112">
        <v>77904</v>
      </c>
      <c r="F15" s="112">
        <f t="shared" si="0"/>
        <v>77904</v>
      </c>
    </row>
    <row r="16" spans="1:6" ht="33">
      <c r="A16" s="112">
        <v>10</v>
      </c>
      <c r="B16" s="114" t="s">
        <v>266</v>
      </c>
      <c r="C16" s="112">
        <v>1</v>
      </c>
      <c r="D16" s="112">
        <v>1</v>
      </c>
      <c r="E16" s="112">
        <v>77904</v>
      </c>
      <c r="F16" s="112">
        <f t="shared" si="0"/>
        <v>77904</v>
      </c>
    </row>
    <row r="17" spans="1:6" ht="16.5">
      <c r="A17" s="112">
        <v>11</v>
      </c>
      <c r="B17" s="114" t="s">
        <v>203</v>
      </c>
      <c r="C17" s="112">
        <v>2</v>
      </c>
      <c r="D17" s="112">
        <v>1</v>
      </c>
      <c r="E17" s="112">
        <v>77904</v>
      </c>
      <c r="F17" s="112">
        <f t="shared" ref="F17" si="1">+E17*D17</f>
        <v>77904</v>
      </c>
    </row>
    <row r="18" spans="1:6" ht="49.5">
      <c r="A18" s="112">
        <v>12</v>
      </c>
      <c r="B18" s="114" t="s">
        <v>204</v>
      </c>
      <c r="C18" s="112">
        <v>2</v>
      </c>
      <c r="D18" s="112">
        <v>2</v>
      </c>
      <c r="E18" s="112">
        <v>77904</v>
      </c>
      <c r="F18" s="112">
        <f t="shared" si="0"/>
        <v>155808</v>
      </c>
    </row>
    <row r="19" spans="1:6" ht="16.5">
      <c r="A19" s="112">
        <v>13</v>
      </c>
      <c r="B19" s="113" t="s">
        <v>206</v>
      </c>
      <c r="C19" s="112">
        <v>1</v>
      </c>
      <c r="D19" s="112">
        <v>1.5</v>
      </c>
      <c r="E19" s="112">
        <v>77904</v>
      </c>
      <c r="F19" s="112">
        <f t="shared" si="0"/>
        <v>116856</v>
      </c>
    </row>
    <row r="20" spans="1:6" ht="16.5">
      <c r="A20" s="112">
        <v>14</v>
      </c>
      <c r="B20" s="114" t="s">
        <v>207</v>
      </c>
      <c r="C20" s="112">
        <v>1</v>
      </c>
      <c r="D20" s="112">
        <v>3</v>
      </c>
      <c r="E20" s="112">
        <v>77904</v>
      </c>
      <c r="F20" s="112">
        <f t="shared" si="0"/>
        <v>233712</v>
      </c>
    </row>
    <row r="21" spans="1:6" ht="16.5">
      <c r="A21" s="112">
        <v>15</v>
      </c>
      <c r="B21" s="114" t="s">
        <v>208</v>
      </c>
      <c r="C21" s="112">
        <v>1</v>
      </c>
      <c r="D21" s="112">
        <v>1</v>
      </c>
      <c r="E21" s="112">
        <v>77904</v>
      </c>
      <c r="F21" s="112">
        <f t="shared" si="0"/>
        <v>77904</v>
      </c>
    </row>
    <row r="22" spans="1:6" ht="16.5">
      <c r="A22" s="112">
        <v>16</v>
      </c>
      <c r="B22" s="114" t="s">
        <v>209</v>
      </c>
      <c r="C22" s="112">
        <v>0.625</v>
      </c>
      <c r="D22" s="112">
        <v>5</v>
      </c>
      <c r="E22" s="112">
        <v>77904</v>
      </c>
      <c r="F22" s="112">
        <f t="shared" si="0"/>
        <v>389520</v>
      </c>
    </row>
    <row r="23" spans="1:6" ht="16.5">
      <c r="A23" s="112">
        <v>17</v>
      </c>
      <c r="B23" s="114" t="s">
        <v>209</v>
      </c>
      <c r="C23" s="112">
        <v>0.56000000000000005</v>
      </c>
      <c r="D23" s="112">
        <v>4.4800000000000004</v>
      </c>
      <c r="E23" s="112">
        <v>77904</v>
      </c>
      <c r="F23" s="118">
        <f t="shared" si="0"/>
        <v>349009.92000000004</v>
      </c>
    </row>
    <row r="24" spans="1:6" ht="16.5">
      <c r="A24" s="112">
        <v>18</v>
      </c>
      <c r="B24" s="114" t="s">
        <v>210</v>
      </c>
      <c r="C24" s="112">
        <v>1.1000000000000001</v>
      </c>
      <c r="D24" s="112">
        <v>8</v>
      </c>
      <c r="E24" s="112">
        <v>77904</v>
      </c>
      <c r="F24" s="112">
        <f t="shared" si="0"/>
        <v>623232</v>
      </c>
    </row>
    <row r="25" spans="1:6" ht="16.5">
      <c r="A25" s="112">
        <v>19</v>
      </c>
      <c r="B25" s="114" t="s">
        <v>260</v>
      </c>
      <c r="C25" s="112">
        <v>1</v>
      </c>
      <c r="D25" s="112">
        <v>0.75</v>
      </c>
      <c r="E25" s="112">
        <v>77904</v>
      </c>
      <c r="F25" s="112">
        <f t="shared" si="0"/>
        <v>58428</v>
      </c>
    </row>
    <row r="26" spans="1:6" ht="16.5">
      <c r="A26" s="112">
        <v>20</v>
      </c>
      <c r="B26" s="114" t="s">
        <v>211</v>
      </c>
      <c r="C26" s="112">
        <v>0.5</v>
      </c>
      <c r="D26" s="112">
        <v>0.75</v>
      </c>
      <c r="E26" s="112">
        <v>77904</v>
      </c>
      <c r="F26" s="112">
        <f t="shared" si="0"/>
        <v>58428</v>
      </c>
    </row>
    <row r="27" spans="1:6" ht="22.5" customHeight="1">
      <c r="A27" s="119" t="s">
        <v>81</v>
      </c>
      <c r="B27" s="120"/>
      <c r="C27" s="117">
        <f>SUM(C7:C26)</f>
        <v>22.285</v>
      </c>
      <c r="D27" s="117">
        <f>SUM(D7:D26)</f>
        <v>40.480000000000004</v>
      </c>
      <c r="E27" s="117">
        <f t="shared" ref="E27:F27" si="2">SUM(E7:E26)</f>
        <v>1634071</v>
      </c>
      <c r="F27" s="121">
        <f t="shared" si="2"/>
        <v>3242092.92</v>
      </c>
    </row>
    <row r="29" spans="1:6" s="77" customFormat="1">
      <c r="B29" s="75"/>
    </row>
    <row r="30" spans="1:6" s="77" customFormat="1">
      <c r="B30" s="75"/>
    </row>
    <row r="31" spans="1:6" s="77" customFormat="1">
      <c r="B31" s="75"/>
    </row>
    <row r="32" spans="1:6" s="77" customFormat="1">
      <c r="B32" s="75"/>
    </row>
    <row r="33" spans="2:2" s="77" customFormat="1">
      <c r="B33" s="76"/>
    </row>
    <row r="34" spans="2:2" s="77" customFormat="1">
      <c r="B34" s="75"/>
    </row>
    <row r="35" spans="2:2" s="77" customFormat="1">
      <c r="B35" s="76"/>
    </row>
    <row r="36" spans="2:2" s="77" customFormat="1">
      <c r="B36" s="76"/>
    </row>
    <row r="37" spans="2:2" s="77" customFormat="1">
      <c r="B37" s="76"/>
    </row>
    <row r="38" spans="2:2" s="77" customFormat="1">
      <c r="B38" s="76"/>
    </row>
    <row r="39" spans="2:2" s="77" customFormat="1">
      <c r="B39" s="76"/>
    </row>
    <row r="40" spans="2:2" s="77" customFormat="1">
      <c r="B40" s="76"/>
    </row>
    <row r="41" spans="2:2" s="77" customFormat="1">
      <c r="B41" s="76"/>
    </row>
  </sheetData>
  <mergeCells count="10">
    <mergeCell ref="E1:F1"/>
    <mergeCell ref="A2:F2"/>
    <mergeCell ref="F4:F5"/>
    <mergeCell ref="A3:F3"/>
    <mergeCell ref="E4:E5"/>
    <mergeCell ref="A27:B27"/>
    <mergeCell ref="A4:A5"/>
    <mergeCell ref="B4:B5"/>
    <mergeCell ref="D4:D5"/>
    <mergeCell ref="C4:C5"/>
  </mergeCells>
  <pageMargins left="0.32" right="0.22" top="0.22" bottom="0.19" header="0.22" footer="0.1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7"/>
  <sheetViews>
    <sheetView workbookViewId="0">
      <selection activeCell="E7" sqref="E7"/>
    </sheetView>
  </sheetViews>
  <sheetFormatPr defaultRowHeight="15"/>
  <cols>
    <col min="1" max="1" width="5.28515625" customWidth="1"/>
    <col min="2" max="2" width="28.85546875" customWidth="1"/>
    <col min="3" max="3" width="10.5703125" hidden="1" customWidth="1"/>
    <col min="4" max="4" width="18" customWidth="1"/>
    <col min="5" max="5" width="16.85546875" customWidth="1"/>
    <col min="6" max="6" width="21" customWidth="1"/>
    <col min="7" max="7" width="12.7109375" customWidth="1"/>
    <col min="8" max="8" width="11.5703125" customWidth="1"/>
    <col min="9" max="9" width="10.28515625" customWidth="1"/>
    <col min="10" max="10" width="11" customWidth="1"/>
  </cols>
  <sheetData>
    <row r="1" spans="1:6" ht="57.75" customHeight="1">
      <c r="E1" s="105" t="s">
        <v>262</v>
      </c>
      <c r="F1" s="106"/>
    </row>
    <row r="2" spans="1:6" ht="22.5">
      <c r="A2" s="101" t="s">
        <v>256</v>
      </c>
      <c r="B2" s="101"/>
      <c r="C2" s="101"/>
      <c r="D2" s="101"/>
      <c r="E2" s="101"/>
      <c r="F2" s="101"/>
    </row>
    <row r="3" spans="1:6" ht="36" customHeight="1">
      <c r="A3" s="102" t="s">
        <v>257</v>
      </c>
      <c r="B3" s="102"/>
      <c r="C3" s="102"/>
      <c r="D3" s="102"/>
      <c r="E3" s="102"/>
      <c r="F3" s="102"/>
    </row>
    <row r="4" spans="1:6" ht="21.75" customHeight="1">
      <c r="A4" s="108" t="s">
        <v>6</v>
      </c>
      <c r="B4" s="107" t="s">
        <v>254</v>
      </c>
      <c r="C4" s="108" t="s">
        <v>251</v>
      </c>
      <c r="D4" s="108" t="s">
        <v>205</v>
      </c>
      <c r="E4" s="108" t="s">
        <v>252</v>
      </c>
      <c r="F4" s="108" t="s">
        <v>255</v>
      </c>
    </row>
    <row r="5" spans="1:6" ht="35.25" customHeight="1">
      <c r="A5" s="108"/>
      <c r="B5" s="109"/>
      <c r="C5" s="108"/>
      <c r="D5" s="108"/>
      <c r="E5" s="108"/>
      <c r="F5" s="108"/>
    </row>
    <row r="6" spans="1:6" ht="16.5">
      <c r="A6" s="110">
        <v>1</v>
      </c>
      <c r="B6" s="110">
        <v>2</v>
      </c>
      <c r="C6" s="110">
        <v>3</v>
      </c>
      <c r="D6" s="110">
        <v>3</v>
      </c>
      <c r="E6" s="110">
        <v>4</v>
      </c>
      <c r="F6" s="110">
        <v>5</v>
      </c>
    </row>
    <row r="7" spans="1:6" ht="16.5">
      <c r="A7" s="112">
        <v>1</v>
      </c>
      <c r="B7" s="113" t="s">
        <v>17</v>
      </c>
      <c r="C7" s="112">
        <v>1</v>
      </c>
      <c r="D7" s="112">
        <v>1</v>
      </c>
      <c r="E7" s="112">
        <v>131376</v>
      </c>
      <c r="F7" s="112">
        <f>+E7*D7</f>
        <v>131376</v>
      </c>
    </row>
    <row r="8" spans="1:6" ht="33">
      <c r="A8" s="112">
        <v>2</v>
      </c>
      <c r="B8" s="113" t="s">
        <v>196</v>
      </c>
      <c r="C8" s="112">
        <v>1</v>
      </c>
      <c r="D8" s="112">
        <v>2</v>
      </c>
      <c r="E8" s="112">
        <v>103000</v>
      </c>
      <c r="F8" s="112">
        <f t="shared" ref="F8:F26" si="0">+E8*D8</f>
        <v>206000</v>
      </c>
    </row>
    <row r="9" spans="1:6" ht="16.5">
      <c r="A9" s="112">
        <v>3</v>
      </c>
      <c r="B9" s="113" t="s">
        <v>197</v>
      </c>
      <c r="C9" s="112">
        <v>1.5</v>
      </c>
      <c r="D9" s="112">
        <v>3</v>
      </c>
      <c r="E9" s="112">
        <v>77904</v>
      </c>
      <c r="F9" s="112">
        <f t="shared" si="0"/>
        <v>233712</v>
      </c>
    </row>
    <row r="10" spans="1:6" ht="16.5">
      <c r="A10" s="112">
        <v>4</v>
      </c>
      <c r="B10" s="113" t="s">
        <v>265</v>
      </c>
      <c r="C10" s="112">
        <v>1</v>
      </c>
      <c r="D10" s="112">
        <v>1</v>
      </c>
      <c r="E10" s="112">
        <v>77904</v>
      </c>
      <c r="F10" s="112">
        <f t="shared" si="0"/>
        <v>77904</v>
      </c>
    </row>
    <row r="11" spans="1:6" ht="16.5">
      <c r="A11" s="112">
        <v>5</v>
      </c>
      <c r="B11" s="113" t="s">
        <v>198</v>
      </c>
      <c r="C11" s="112">
        <v>1</v>
      </c>
      <c r="D11" s="112">
        <v>1</v>
      </c>
      <c r="E11" s="112">
        <v>77904</v>
      </c>
      <c r="F11" s="112">
        <f t="shared" si="0"/>
        <v>77904</v>
      </c>
    </row>
    <row r="12" spans="1:6" ht="16.5">
      <c r="A12" s="112">
        <v>6</v>
      </c>
      <c r="B12" s="113" t="s">
        <v>199</v>
      </c>
      <c r="C12" s="112">
        <v>1</v>
      </c>
      <c r="D12" s="112">
        <v>1</v>
      </c>
      <c r="E12" s="112">
        <v>77904</v>
      </c>
      <c r="F12" s="112">
        <f t="shared" si="0"/>
        <v>77904</v>
      </c>
    </row>
    <row r="13" spans="1:6" ht="16.5">
      <c r="A13" s="112">
        <v>7</v>
      </c>
      <c r="B13" s="113" t="s">
        <v>200</v>
      </c>
      <c r="C13" s="112">
        <v>2</v>
      </c>
      <c r="D13" s="112">
        <v>3</v>
      </c>
      <c r="E13" s="112">
        <v>77904</v>
      </c>
      <c r="F13" s="112">
        <f t="shared" si="0"/>
        <v>233712</v>
      </c>
    </row>
    <row r="14" spans="1:6" ht="16.5">
      <c r="A14" s="112">
        <v>8</v>
      </c>
      <c r="B14" s="113" t="s">
        <v>201</v>
      </c>
      <c r="C14" s="112">
        <v>1</v>
      </c>
      <c r="D14" s="112">
        <v>1</v>
      </c>
      <c r="E14" s="112">
        <v>77904</v>
      </c>
      <c r="F14" s="112">
        <f t="shared" si="0"/>
        <v>77904</v>
      </c>
    </row>
    <row r="15" spans="1:6" ht="16.5">
      <c r="A15" s="112">
        <v>9</v>
      </c>
      <c r="B15" s="114" t="s">
        <v>202</v>
      </c>
      <c r="C15" s="112">
        <v>1</v>
      </c>
      <c r="D15" s="112">
        <v>1</v>
      </c>
      <c r="E15" s="112">
        <v>77904</v>
      </c>
      <c r="F15" s="112">
        <f t="shared" si="0"/>
        <v>77904</v>
      </c>
    </row>
    <row r="16" spans="1:6" ht="66">
      <c r="A16" s="112">
        <v>10</v>
      </c>
      <c r="B16" s="114" t="s">
        <v>266</v>
      </c>
      <c r="C16" s="112">
        <v>1</v>
      </c>
      <c r="D16" s="112">
        <v>1</v>
      </c>
      <c r="E16" s="112">
        <v>77904</v>
      </c>
      <c r="F16" s="112">
        <f t="shared" si="0"/>
        <v>77904</v>
      </c>
    </row>
    <row r="17" spans="1:6" ht="16.5">
      <c r="A17" s="112">
        <v>11</v>
      </c>
      <c r="B17" s="114" t="s">
        <v>203</v>
      </c>
      <c r="C17" s="112">
        <v>2</v>
      </c>
      <c r="D17" s="112">
        <v>1</v>
      </c>
      <c r="E17" s="112">
        <v>77904</v>
      </c>
      <c r="F17" s="112">
        <f t="shared" ref="F17" si="1">+E17*D17</f>
        <v>77904</v>
      </c>
    </row>
    <row r="18" spans="1:6" ht="49.5">
      <c r="A18" s="112">
        <v>12</v>
      </c>
      <c r="B18" s="114" t="s">
        <v>204</v>
      </c>
      <c r="C18" s="112">
        <v>2</v>
      </c>
      <c r="D18" s="112">
        <v>2</v>
      </c>
      <c r="E18" s="112">
        <v>77904</v>
      </c>
      <c r="F18" s="112">
        <f t="shared" si="0"/>
        <v>155808</v>
      </c>
    </row>
    <row r="19" spans="1:6" ht="16.5">
      <c r="A19" s="112">
        <v>13</v>
      </c>
      <c r="B19" s="113" t="s">
        <v>206</v>
      </c>
      <c r="C19" s="112">
        <v>1</v>
      </c>
      <c r="D19" s="112">
        <v>1</v>
      </c>
      <c r="E19" s="112">
        <v>77904</v>
      </c>
      <c r="F19" s="112">
        <f t="shared" si="0"/>
        <v>77904</v>
      </c>
    </row>
    <row r="20" spans="1:6" ht="16.5">
      <c r="A20" s="112">
        <v>14</v>
      </c>
      <c r="B20" s="114" t="s">
        <v>207</v>
      </c>
      <c r="C20" s="112">
        <v>1</v>
      </c>
      <c r="D20" s="112">
        <v>1</v>
      </c>
      <c r="E20" s="112">
        <v>77904</v>
      </c>
      <c r="F20" s="112">
        <f t="shared" si="0"/>
        <v>77904</v>
      </c>
    </row>
    <row r="21" spans="1:6" ht="16.5">
      <c r="A21" s="112">
        <v>15</v>
      </c>
      <c r="B21" s="114" t="s">
        <v>208</v>
      </c>
      <c r="C21" s="112">
        <v>1</v>
      </c>
      <c r="D21" s="112">
        <v>1</v>
      </c>
      <c r="E21" s="112">
        <v>77904</v>
      </c>
      <c r="F21" s="112">
        <f t="shared" si="0"/>
        <v>77904</v>
      </c>
    </row>
    <row r="22" spans="1:6" ht="16.5">
      <c r="A22" s="112">
        <v>16</v>
      </c>
      <c r="B22" s="114" t="s">
        <v>209</v>
      </c>
      <c r="C22" s="112">
        <v>0.625</v>
      </c>
      <c r="D22" s="112">
        <v>5</v>
      </c>
      <c r="E22" s="112">
        <v>77904</v>
      </c>
      <c r="F22" s="112">
        <f t="shared" si="0"/>
        <v>389520</v>
      </c>
    </row>
    <row r="23" spans="1:6" ht="16.5">
      <c r="A23" s="112">
        <v>17</v>
      </c>
      <c r="B23" s="114" t="s">
        <v>209</v>
      </c>
      <c r="C23" s="112">
        <v>0.56000000000000005</v>
      </c>
      <c r="D23" s="112">
        <v>4.4800000000000004</v>
      </c>
      <c r="E23" s="112">
        <v>77904</v>
      </c>
      <c r="F23" s="118">
        <f t="shared" si="0"/>
        <v>349009.92000000004</v>
      </c>
    </row>
    <row r="24" spans="1:6" ht="16.5">
      <c r="A24" s="112">
        <v>18</v>
      </c>
      <c r="B24" s="114" t="s">
        <v>210</v>
      </c>
      <c r="C24" s="112">
        <v>1.1000000000000001</v>
      </c>
      <c r="D24" s="112">
        <v>8</v>
      </c>
      <c r="E24" s="112">
        <v>77904</v>
      </c>
      <c r="F24" s="118">
        <f t="shared" si="0"/>
        <v>623232</v>
      </c>
    </row>
    <row r="25" spans="1:6" ht="33">
      <c r="A25" s="112">
        <v>19</v>
      </c>
      <c r="B25" s="114" t="s">
        <v>260</v>
      </c>
      <c r="C25" s="112">
        <v>1</v>
      </c>
      <c r="D25" s="112">
        <v>0.75</v>
      </c>
      <c r="E25" s="112">
        <v>72751</v>
      </c>
      <c r="F25" s="118">
        <f t="shared" si="0"/>
        <v>54563.25</v>
      </c>
    </row>
    <row r="26" spans="1:6" ht="33">
      <c r="A26" s="112">
        <v>20</v>
      </c>
      <c r="B26" s="114" t="s">
        <v>211</v>
      </c>
      <c r="C26" s="112">
        <v>0.5</v>
      </c>
      <c r="D26" s="112">
        <v>0.75</v>
      </c>
      <c r="E26" s="112">
        <v>72751</v>
      </c>
      <c r="F26" s="118">
        <f t="shared" si="0"/>
        <v>54563.25</v>
      </c>
    </row>
    <row r="27" spans="1:6" ht="24.75" customHeight="1">
      <c r="A27" s="119" t="s">
        <v>81</v>
      </c>
      <c r="B27" s="120"/>
      <c r="C27" s="117">
        <f>SUM(C7:C26)</f>
        <v>22.285</v>
      </c>
      <c r="D27" s="117">
        <f>SUM(D7:D26)</f>
        <v>39.980000000000004</v>
      </c>
      <c r="E27" s="117">
        <f t="shared" ref="E27:F27" si="2">SUM(E7:E26)</f>
        <v>1626342</v>
      </c>
      <c r="F27" s="121">
        <f t="shared" si="2"/>
        <v>3210536.42</v>
      </c>
    </row>
  </sheetData>
  <mergeCells count="10">
    <mergeCell ref="E1:F1"/>
    <mergeCell ref="A27:B27"/>
    <mergeCell ref="F4:F5"/>
    <mergeCell ref="A2:F2"/>
    <mergeCell ref="A3:F3"/>
    <mergeCell ref="D4:D5"/>
    <mergeCell ref="E4:E5"/>
    <mergeCell ref="A4:A5"/>
    <mergeCell ref="B4:B5"/>
    <mergeCell ref="C4:C5"/>
  </mergeCells>
  <pageMargins left="0.42" right="0.22" top="0.22" bottom="0.16" header="0.22" footer="0.1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30"/>
  <sheetViews>
    <sheetView topLeftCell="A4" workbookViewId="0">
      <selection activeCell="C4" sqref="C4"/>
    </sheetView>
  </sheetViews>
  <sheetFormatPr defaultRowHeight="15"/>
  <cols>
    <col min="1" max="1" width="5" customWidth="1"/>
    <col min="2" max="2" width="3" hidden="1" customWidth="1"/>
    <col min="3" max="3" width="35.28515625" customWidth="1"/>
    <col min="4" max="4" width="18" hidden="1" customWidth="1"/>
    <col min="5" max="5" width="19.42578125" customWidth="1"/>
    <col min="6" max="6" width="16" customWidth="1"/>
    <col min="7" max="7" width="22" customWidth="1"/>
    <col min="8" max="8" width="12.85546875" customWidth="1"/>
    <col min="9" max="9" width="12" customWidth="1"/>
    <col min="10" max="10" width="13.140625" customWidth="1"/>
    <col min="11" max="11" width="11.5703125" customWidth="1"/>
  </cols>
  <sheetData>
    <row r="1" spans="1:9" ht="54" customHeight="1">
      <c r="F1" s="105" t="s">
        <v>263</v>
      </c>
      <c r="G1" s="106"/>
    </row>
    <row r="2" spans="1:9" ht="24.75" customHeight="1">
      <c r="A2" s="101" t="s">
        <v>256</v>
      </c>
      <c r="B2" s="101"/>
      <c r="C2" s="101"/>
      <c r="D2" s="101"/>
      <c r="E2" s="101"/>
      <c r="F2" s="101"/>
      <c r="G2" s="101"/>
    </row>
    <row r="3" spans="1:9" ht="24.75" customHeight="1">
      <c r="A3" s="102" t="s">
        <v>258</v>
      </c>
      <c r="B3" s="102"/>
      <c r="C3" s="102"/>
      <c r="D3" s="102"/>
      <c r="E3" s="102"/>
      <c r="F3" s="102"/>
      <c r="G3" s="102"/>
    </row>
    <row r="4" spans="1:9" s="122" customFormat="1" ht="81.75" customHeight="1">
      <c r="A4" s="125" t="s">
        <v>6</v>
      </c>
      <c r="B4" s="125" t="s">
        <v>233</v>
      </c>
      <c r="C4" s="126" t="s">
        <v>254</v>
      </c>
      <c r="D4" s="125" t="s">
        <v>251</v>
      </c>
      <c r="E4" s="125" t="s">
        <v>205</v>
      </c>
      <c r="F4" s="125" t="s">
        <v>252</v>
      </c>
      <c r="G4" s="125" t="s">
        <v>255</v>
      </c>
    </row>
    <row r="5" spans="1:9" s="122" customFormat="1" ht="16.5">
      <c r="A5" s="110">
        <v>1</v>
      </c>
      <c r="B5" s="110">
        <v>2</v>
      </c>
      <c r="C5" s="110">
        <v>2</v>
      </c>
      <c r="D5" s="110">
        <v>4</v>
      </c>
      <c r="E5" s="110">
        <v>3</v>
      </c>
      <c r="F5" s="110">
        <v>4</v>
      </c>
      <c r="G5" s="110">
        <v>5</v>
      </c>
    </row>
    <row r="6" spans="1:9" s="122" customFormat="1" ht="16.5">
      <c r="A6" s="112">
        <v>1</v>
      </c>
      <c r="B6" s="113" t="s">
        <v>214</v>
      </c>
      <c r="C6" s="113" t="s">
        <v>17</v>
      </c>
      <c r="D6" s="112">
        <v>1</v>
      </c>
      <c r="E6" s="112">
        <v>1</v>
      </c>
      <c r="F6" s="112">
        <v>140000</v>
      </c>
      <c r="G6" s="112">
        <f>+F6*E6</f>
        <v>140000</v>
      </c>
    </row>
    <row r="7" spans="1:9" s="122" customFormat="1" ht="33">
      <c r="A7" s="112">
        <v>2</v>
      </c>
      <c r="B7" s="113" t="s">
        <v>215</v>
      </c>
      <c r="C7" s="113" t="s">
        <v>196</v>
      </c>
      <c r="D7" s="112">
        <v>1</v>
      </c>
      <c r="E7" s="112">
        <v>1.5</v>
      </c>
      <c r="F7" s="112">
        <v>103000</v>
      </c>
      <c r="G7" s="112">
        <f t="shared" ref="G7:G28" si="0">+F7*E7</f>
        <v>154500</v>
      </c>
    </row>
    <row r="8" spans="1:9" s="122" customFormat="1" ht="18.75" customHeight="1">
      <c r="A8" s="112">
        <v>3</v>
      </c>
      <c r="B8" s="113" t="s">
        <v>216</v>
      </c>
      <c r="C8" s="113" t="s">
        <v>197</v>
      </c>
      <c r="D8" s="112">
        <v>1</v>
      </c>
      <c r="E8" s="112">
        <v>2</v>
      </c>
      <c r="F8" s="112">
        <v>77904</v>
      </c>
      <c r="G8" s="112">
        <f t="shared" si="0"/>
        <v>155808</v>
      </c>
    </row>
    <row r="9" spans="1:9" s="122" customFormat="1" ht="16.5">
      <c r="A9" s="112">
        <v>4</v>
      </c>
      <c r="B9" s="113" t="s">
        <v>217</v>
      </c>
      <c r="C9" s="113" t="s">
        <v>265</v>
      </c>
      <c r="D9" s="112">
        <v>1</v>
      </c>
      <c r="E9" s="112">
        <v>1</v>
      </c>
      <c r="F9" s="112">
        <v>77904</v>
      </c>
      <c r="G9" s="112">
        <f t="shared" si="0"/>
        <v>77904</v>
      </c>
    </row>
    <row r="10" spans="1:9" s="122" customFormat="1" ht="16.5">
      <c r="A10" s="112">
        <v>5</v>
      </c>
      <c r="B10" s="113" t="s">
        <v>218</v>
      </c>
      <c r="C10" s="113" t="s">
        <v>198</v>
      </c>
      <c r="D10" s="112">
        <v>1</v>
      </c>
      <c r="E10" s="112">
        <v>1</v>
      </c>
      <c r="F10" s="112">
        <v>77904</v>
      </c>
      <c r="G10" s="112">
        <f t="shared" si="0"/>
        <v>77904</v>
      </c>
    </row>
    <row r="11" spans="1:9" s="122" customFormat="1" ht="16.5">
      <c r="A11" s="112">
        <v>6</v>
      </c>
      <c r="B11" s="113" t="s">
        <v>219</v>
      </c>
      <c r="C11" s="113" t="s">
        <v>199</v>
      </c>
      <c r="D11" s="112">
        <v>1</v>
      </c>
      <c r="E11" s="112">
        <v>1</v>
      </c>
      <c r="F11" s="112">
        <v>77904</v>
      </c>
      <c r="G11" s="112">
        <f t="shared" si="0"/>
        <v>77904</v>
      </c>
    </row>
    <row r="12" spans="1:9" s="122" customFormat="1" ht="16.5">
      <c r="A12" s="112">
        <v>7</v>
      </c>
      <c r="B12" s="113" t="s">
        <v>220</v>
      </c>
      <c r="C12" s="113" t="s">
        <v>200</v>
      </c>
      <c r="D12" s="112">
        <v>2</v>
      </c>
      <c r="E12" s="112">
        <v>2</v>
      </c>
      <c r="F12" s="112">
        <v>77904</v>
      </c>
      <c r="G12" s="112">
        <f t="shared" si="0"/>
        <v>155808</v>
      </c>
    </row>
    <row r="13" spans="1:9" s="122" customFormat="1" ht="16.5">
      <c r="A13" s="112">
        <v>8</v>
      </c>
      <c r="B13" s="113" t="s">
        <v>221</v>
      </c>
      <c r="C13" s="113" t="s">
        <v>201</v>
      </c>
      <c r="D13" s="112">
        <v>1</v>
      </c>
      <c r="E13" s="112">
        <v>1</v>
      </c>
      <c r="F13" s="112">
        <v>77904</v>
      </c>
      <c r="G13" s="112">
        <f t="shared" si="0"/>
        <v>77904</v>
      </c>
    </row>
    <row r="14" spans="1:9" s="122" customFormat="1" ht="16.5">
      <c r="A14" s="112">
        <v>9</v>
      </c>
      <c r="B14" s="114"/>
      <c r="C14" s="114" t="s">
        <v>202</v>
      </c>
      <c r="D14" s="112">
        <v>1</v>
      </c>
      <c r="E14" s="112">
        <v>1</v>
      </c>
      <c r="F14" s="112">
        <v>77904</v>
      </c>
      <c r="G14" s="112">
        <f t="shared" si="0"/>
        <v>77904</v>
      </c>
    </row>
    <row r="15" spans="1:9" s="122" customFormat="1" ht="34.5" customHeight="1">
      <c r="A15" s="112">
        <v>10</v>
      </c>
      <c r="B15" s="114"/>
      <c r="C15" s="114" t="s">
        <v>266</v>
      </c>
      <c r="D15" s="112">
        <v>0.5</v>
      </c>
      <c r="E15" s="112">
        <v>0.5</v>
      </c>
      <c r="F15" s="112">
        <v>77904</v>
      </c>
      <c r="G15" s="112">
        <f t="shared" si="0"/>
        <v>38952</v>
      </c>
      <c r="H15" s="81">
        <f>140+28+24</f>
        <v>192</v>
      </c>
      <c r="I15" s="81"/>
    </row>
    <row r="16" spans="1:9" s="122" customFormat="1" ht="36.75" customHeight="1">
      <c r="A16" s="112">
        <v>11</v>
      </c>
      <c r="B16" s="114" t="s">
        <v>222</v>
      </c>
      <c r="C16" s="114" t="s">
        <v>204</v>
      </c>
      <c r="D16" s="112">
        <v>1.75</v>
      </c>
      <c r="E16" s="112">
        <v>2</v>
      </c>
      <c r="F16" s="112">
        <v>77904</v>
      </c>
      <c r="G16" s="112">
        <f t="shared" si="0"/>
        <v>155808</v>
      </c>
      <c r="H16" s="81"/>
      <c r="I16" s="81"/>
    </row>
    <row r="17" spans="1:9" s="122" customFormat="1" ht="21.75" customHeight="1">
      <c r="A17" s="112">
        <v>12</v>
      </c>
      <c r="B17" s="113" t="s">
        <v>223</v>
      </c>
      <c r="C17" s="114" t="s">
        <v>203</v>
      </c>
      <c r="D17" s="112">
        <v>1</v>
      </c>
      <c r="E17" s="112">
        <v>1</v>
      </c>
      <c r="F17" s="112">
        <v>72751</v>
      </c>
      <c r="G17" s="112">
        <f t="shared" ref="G17" si="1">+F17*E17</f>
        <v>72751</v>
      </c>
      <c r="H17" s="81"/>
      <c r="I17" s="81"/>
    </row>
    <row r="18" spans="1:9" s="122" customFormat="1" ht="20.25" customHeight="1">
      <c r="A18" s="112">
        <v>13</v>
      </c>
      <c r="B18" s="113" t="s">
        <v>223</v>
      </c>
      <c r="C18" s="113" t="s">
        <v>206</v>
      </c>
      <c r="D18" s="112">
        <v>1</v>
      </c>
      <c r="E18" s="112">
        <v>1</v>
      </c>
      <c r="F18" s="112">
        <v>72751</v>
      </c>
      <c r="G18" s="112">
        <f t="shared" si="0"/>
        <v>72751</v>
      </c>
      <c r="H18" s="81"/>
      <c r="I18" s="81"/>
    </row>
    <row r="19" spans="1:9" s="122" customFormat="1" ht="16.5">
      <c r="A19" s="112">
        <v>14</v>
      </c>
      <c r="B19" s="114" t="s">
        <v>224</v>
      </c>
      <c r="C19" s="114" t="s">
        <v>207</v>
      </c>
      <c r="D19" s="112">
        <v>1</v>
      </c>
      <c r="E19" s="112">
        <v>2</v>
      </c>
      <c r="F19" s="112">
        <v>77904</v>
      </c>
      <c r="G19" s="112">
        <f t="shared" si="0"/>
        <v>155808</v>
      </c>
      <c r="H19" s="81"/>
      <c r="I19" s="81"/>
    </row>
    <row r="20" spans="1:9" s="122" customFormat="1" ht="16.5">
      <c r="A20" s="112">
        <v>15</v>
      </c>
      <c r="B20" s="114" t="s">
        <v>225</v>
      </c>
      <c r="C20" s="114" t="s">
        <v>208</v>
      </c>
      <c r="D20" s="112">
        <v>1</v>
      </c>
      <c r="E20" s="112">
        <v>1</v>
      </c>
      <c r="F20" s="112">
        <v>77904</v>
      </c>
      <c r="G20" s="112">
        <f t="shared" si="0"/>
        <v>77904</v>
      </c>
      <c r="H20" s="81"/>
      <c r="I20" s="81"/>
    </row>
    <row r="21" spans="1:9" s="122" customFormat="1" ht="16.5">
      <c r="A21" s="112">
        <v>16</v>
      </c>
      <c r="B21" s="113" t="s">
        <v>226</v>
      </c>
      <c r="C21" s="114" t="s">
        <v>209</v>
      </c>
      <c r="D21" s="112">
        <v>0.625</v>
      </c>
      <c r="E21" s="112">
        <v>5</v>
      </c>
      <c r="F21" s="112">
        <v>77904</v>
      </c>
      <c r="G21" s="112">
        <f t="shared" si="0"/>
        <v>389520</v>
      </c>
      <c r="H21" s="81"/>
      <c r="I21" s="81"/>
    </row>
    <row r="22" spans="1:9" s="122" customFormat="1" ht="16.5">
      <c r="A22" s="112">
        <v>17</v>
      </c>
      <c r="B22" s="114" t="s">
        <v>227</v>
      </c>
      <c r="C22" s="114" t="s">
        <v>209</v>
      </c>
      <c r="D22" s="112">
        <v>0.56000000000000005</v>
      </c>
      <c r="E22" s="112">
        <v>2.2400000000000002</v>
      </c>
      <c r="F22" s="112">
        <v>77904</v>
      </c>
      <c r="G22" s="118">
        <f t="shared" ref="G22" si="2">+F22*E22</f>
        <v>174504.96000000002</v>
      </c>
      <c r="H22" s="81"/>
      <c r="I22" s="81"/>
    </row>
    <row r="23" spans="1:9" s="122" customFormat="1" ht="16.5">
      <c r="A23" s="112">
        <v>18</v>
      </c>
      <c r="B23" s="114" t="s">
        <v>227</v>
      </c>
      <c r="C23" s="114" t="s">
        <v>209</v>
      </c>
      <c r="D23" s="112">
        <v>0.56000000000000005</v>
      </c>
      <c r="E23" s="112">
        <v>2.5</v>
      </c>
      <c r="F23" s="112">
        <v>77904</v>
      </c>
      <c r="G23" s="112">
        <f t="shared" si="0"/>
        <v>194760</v>
      </c>
      <c r="H23" s="81"/>
      <c r="I23" s="81"/>
    </row>
    <row r="24" spans="1:9" s="122" customFormat="1" ht="16.5">
      <c r="A24" s="112">
        <v>19</v>
      </c>
      <c r="B24" s="114" t="s">
        <v>228</v>
      </c>
      <c r="C24" s="114" t="s">
        <v>210</v>
      </c>
      <c r="D24" s="112">
        <v>1.1000000000000001</v>
      </c>
      <c r="E24" s="112">
        <v>6</v>
      </c>
      <c r="F24" s="112">
        <v>77904</v>
      </c>
      <c r="G24" s="112">
        <f t="shared" si="0"/>
        <v>467424</v>
      </c>
      <c r="H24" s="81"/>
      <c r="I24" s="81"/>
    </row>
    <row r="25" spans="1:9" s="122" customFormat="1" ht="18" customHeight="1">
      <c r="A25" s="112">
        <v>20</v>
      </c>
      <c r="B25" s="114" t="s">
        <v>229</v>
      </c>
      <c r="C25" s="114" t="s">
        <v>260</v>
      </c>
      <c r="D25" s="112">
        <v>1</v>
      </c>
      <c r="E25" s="112">
        <v>0.75</v>
      </c>
      <c r="F25" s="112">
        <v>77904</v>
      </c>
      <c r="G25" s="112">
        <f t="shared" si="0"/>
        <v>58428</v>
      </c>
      <c r="H25" s="81"/>
      <c r="I25" s="81"/>
    </row>
    <row r="26" spans="1:9" s="122" customFormat="1" ht="20.25" customHeight="1">
      <c r="A26" s="112">
        <v>21</v>
      </c>
      <c r="B26" s="114" t="s">
        <v>230</v>
      </c>
      <c r="C26" s="114" t="s">
        <v>211</v>
      </c>
      <c r="D26" s="112">
        <v>0.5</v>
      </c>
      <c r="E26" s="112">
        <v>0.75</v>
      </c>
      <c r="F26" s="112">
        <v>77904</v>
      </c>
      <c r="G26" s="112">
        <f t="shared" si="0"/>
        <v>58428</v>
      </c>
      <c r="H26" s="81"/>
      <c r="I26" s="81"/>
    </row>
    <row r="27" spans="1:9" s="122" customFormat="1" ht="16.5">
      <c r="A27" s="112">
        <v>22</v>
      </c>
      <c r="B27" s="114" t="s">
        <v>231</v>
      </c>
      <c r="C27" s="114" t="s">
        <v>212</v>
      </c>
      <c r="D27" s="117"/>
      <c r="E27" s="127">
        <v>1</v>
      </c>
      <c r="F27" s="112">
        <v>77904</v>
      </c>
      <c r="G27" s="112">
        <f t="shared" si="0"/>
        <v>77904</v>
      </c>
      <c r="H27" s="81"/>
      <c r="I27" s="81"/>
    </row>
    <row r="28" spans="1:9" s="122" customFormat="1" ht="17.25" customHeight="1">
      <c r="A28" s="112">
        <v>23</v>
      </c>
      <c r="B28" s="114" t="s">
        <v>232</v>
      </c>
      <c r="C28" s="114" t="s">
        <v>213</v>
      </c>
      <c r="D28" s="123"/>
      <c r="E28" s="112">
        <v>1</v>
      </c>
      <c r="F28" s="112">
        <v>70000</v>
      </c>
      <c r="G28" s="112">
        <f t="shared" si="0"/>
        <v>70000</v>
      </c>
      <c r="H28" s="81"/>
      <c r="I28" s="81"/>
    </row>
    <row r="29" spans="1:9" s="122" customFormat="1" ht="23.25" customHeight="1">
      <c r="A29" s="115" t="s">
        <v>81</v>
      </c>
      <c r="B29" s="115"/>
      <c r="C29" s="116"/>
      <c r="D29" s="117">
        <f>SUM(D6:D28)</f>
        <v>20.594999999999999</v>
      </c>
      <c r="E29" s="117">
        <f>SUM(E6:E28)</f>
        <v>38.24</v>
      </c>
      <c r="F29" s="117">
        <f t="shared" ref="F29:G29" si="3">SUM(F6:F28)</f>
        <v>1860774</v>
      </c>
      <c r="G29" s="121">
        <f t="shared" si="3"/>
        <v>3060578.96</v>
      </c>
      <c r="H29" s="124"/>
      <c r="I29" s="82"/>
    </row>
    <row r="30" spans="1:9">
      <c r="F30" s="6"/>
    </row>
  </sheetData>
  <mergeCells count="3">
    <mergeCell ref="F1:G1"/>
    <mergeCell ref="A2:G2"/>
    <mergeCell ref="A3:G3"/>
  </mergeCells>
  <pageMargins left="0.25" right="0.22" top="0.28999999999999998" bottom="0.31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"/>
  <sheetViews>
    <sheetView tabSelected="1" workbookViewId="0">
      <selection activeCell="I6" sqref="I6"/>
    </sheetView>
  </sheetViews>
  <sheetFormatPr defaultRowHeight="15"/>
  <cols>
    <col min="1" max="1" width="4.5703125" customWidth="1"/>
    <col min="2" max="2" width="22.7109375" hidden="1" customWidth="1"/>
    <col min="3" max="3" width="36.140625" customWidth="1"/>
    <col min="4" max="4" width="15.5703125" hidden="1" customWidth="1"/>
    <col min="5" max="5" width="18.5703125" customWidth="1"/>
    <col min="6" max="6" width="15" customWidth="1"/>
    <col min="7" max="7" width="22.42578125" customWidth="1"/>
    <col min="8" max="8" width="12.7109375" customWidth="1"/>
    <col min="9" max="10" width="9.140625" customWidth="1"/>
    <col min="11" max="11" width="11.85546875" customWidth="1"/>
  </cols>
  <sheetData>
    <row r="1" spans="1:9" ht="51.75" customHeight="1">
      <c r="F1" s="105" t="s">
        <v>264</v>
      </c>
      <c r="G1" s="106"/>
    </row>
    <row r="2" spans="1:9" ht="22.5">
      <c r="A2" s="103" t="s">
        <v>256</v>
      </c>
      <c r="B2" s="103"/>
      <c r="C2" s="103"/>
      <c r="D2" s="103"/>
      <c r="E2" s="103"/>
      <c r="F2" s="103"/>
      <c r="G2" s="103"/>
    </row>
    <row r="3" spans="1:9" ht="27.75" customHeight="1">
      <c r="A3" s="104" t="s">
        <v>259</v>
      </c>
      <c r="B3" s="104"/>
      <c r="C3" s="104"/>
      <c r="D3" s="104"/>
      <c r="E3" s="104"/>
      <c r="F3" s="104"/>
      <c r="G3" s="104"/>
    </row>
    <row r="4" spans="1:9" ht="63" customHeight="1">
      <c r="A4" s="126" t="s">
        <v>6</v>
      </c>
      <c r="B4" s="126" t="s">
        <v>233</v>
      </c>
      <c r="C4" s="126" t="s">
        <v>254</v>
      </c>
      <c r="D4" s="126" t="s">
        <v>251</v>
      </c>
      <c r="E4" s="126" t="s">
        <v>205</v>
      </c>
      <c r="F4" s="126" t="s">
        <v>252</v>
      </c>
      <c r="G4" s="125" t="s">
        <v>255</v>
      </c>
    </row>
    <row r="5" spans="1:9" ht="16.5">
      <c r="A5" s="110">
        <v>1</v>
      </c>
      <c r="B5" s="111">
        <v>2</v>
      </c>
      <c r="C5" s="110">
        <v>2</v>
      </c>
      <c r="D5" s="110">
        <v>2.6666666666666701</v>
      </c>
      <c r="E5" s="111">
        <v>3</v>
      </c>
      <c r="F5" s="110">
        <v>4</v>
      </c>
      <c r="G5" s="110">
        <v>5</v>
      </c>
    </row>
    <row r="6" spans="1:9" ht="20.25" customHeight="1">
      <c r="A6" s="112">
        <v>1</v>
      </c>
      <c r="B6" s="113" t="s">
        <v>234</v>
      </c>
      <c r="C6" s="113" t="s">
        <v>17</v>
      </c>
      <c r="D6" s="112">
        <v>1</v>
      </c>
      <c r="E6" s="112">
        <v>1</v>
      </c>
      <c r="F6" s="112">
        <v>131376</v>
      </c>
      <c r="G6" s="112">
        <f>+F6*E6</f>
        <v>131376</v>
      </c>
      <c r="H6" s="78"/>
      <c r="I6" s="79"/>
    </row>
    <row r="7" spans="1:9" ht="33">
      <c r="A7" s="112">
        <v>2</v>
      </c>
      <c r="B7" s="113" t="s">
        <v>235</v>
      </c>
      <c r="C7" s="113" t="s">
        <v>196</v>
      </c>
      <c r="D7" s="112">
        <v>1</v>
      </c>
      <c r="E7" s="112">
        <v>1.5</v>
      </c>
      <c r="F7" s="112">
        <v>103000</v>
      </c>
      <c r="G7" s="112">
        <f t="shared" ref="G7:G25" si="0">+F7*E7</f>
        <v>154500</v>
      </c>
      <c r="H7" s="78"/>
      <c r="I7" s="79"/>
    </row>
    <row r="8" spans="1:9" ht="22.5" customHeight="1">
      <c r="A8" s="112">
        <v>3</v>
      </c>
      <c r="B8" s="113" t="s">
        <v>245</v>
      </c>
      <c r="C8" s="113" t="s">
        <v>197</v>
      </c>
      <c r="D8" s="112">
        <v>1.5</v>
      </c>
      <c r="E8" s="112">
        <v>2</v>
      </c>
      <c r="F8" s="112">
        <v>72751</v>
      </c>
      <c r="G8" s="112">
        <f t="shared" si="0"/>
        <v>145502</v>
      </c>
      <c r="H8" s="78"/>
      <c r="I8" s="79"/>
    </row>
    <row r="9" spans="1:9" ht="16.5">
      <c r="A9" s="112">
        <v>4</v>
      </c>
      <c r="B9" s="113" t="s">
        <v>241</v>
      </c>
      <c r="C9" s="113" t="s">
        <v>265</v>
      </c>
      <c r="D9" s="112">
        <v>1</v>
      </c>
      <c r="E9" s="112">
        <v>1</v>
      </c>
      <c r="F9" s="112">
        <v>77904</v>
      </c>
      <c r="G9" s="112">
        <f t="shared" si="0"/>
        <v>77904</v>
      </c>
      <c r="H9" s="78"/>
      <c r="I9" s="79"/>
    </row>
    <row r="10" spans="1:9" ht="24" customHeight="1">
      <c r="A10" s="112">
        <v>5</v>
      </c>
      <c r="B10" s="113" t="s">
        <v>243</v>
      </c>
      <c r="C10" s="113" t="s">
        <v>198</v>
      </c>
      <c r="D10" s="112">
        <v>1</v>
      </c>
      <c r="E10" s="112">
        <v>1.5</v>
      </c>
      <c r="F10" s="112">
        <v>77904</v>
      </c>
      <c r="G10" s="112">
        <f t="shared" si="0"/>
        <v>116856</v>
      </c>
      <c r="H10" s="78"/>
      <c r="I10" s="79"/>
    </row>
    <row r="11" spans="1:9" ht="16.5">
      <c r="A11" s="112">
        <v>6</v>
      </c>
      <c r="B11" s="113" t="s">
        <v>242</v>
      </c>
      <c r="C11" s="113" t="s">
        <v>199</v>
      </c>
      <c r="D11" s="112">
        <v>1</v>
      </c>
      <c r="E11" s="112">
        <v>1</v>
      </c>
      <c r="F11" s="112">
        <v>77904</v>
      </c>
      <c r="G11" s="112">
        <f t="shared" si="0"/>
        <v>77904</v>
      </c>
      <c r="H11" s="78"/>
      <c r="I11" s="79"/>
    </row>
    <row r="12" spans="1:9" ht="19.5" customHeight="1">
      <c r="A12" s="112">
        <v>7</v>
      </c>
      <c r="B12" s="113" t="s">
        <v>247</v>
      </c>
      <c r="C12" s="113" t="s">
        <v>200</v>
      </c>
      <c r="D12" s="112">
        <v>2</v>
      </c>
      <c r="E12" s="112">
        <v>2</v>
      </c>
      <c r="F12" s="112">
        <v>77904</v>
      </c>
      <c r="G12" s="112">
        <f t="shared" si="0"/>
        <v>155808</v>
      </c>
      <c r="H12" s="78"/>
      <c r="I12" s="79"/>
    </row>
    <row r="13" spans="1:9" ht="16.5" customHeight="1">
      <c r="A13" s="112">
        <v>8</v>
      </c>
      <c r="B13" s="113" t="s">
        <v>248</v>
      </c>
      <c r="C13" s="113" t="s">
        <v>201</v>
      </c>
      <c r="D13" s="112">
        <v>1</v>
      </c>
      <c r="E13" s="112">
        <v>1</v>
      </c>
      <c r="F13" s="112">
        <v>77904</v>
      </c>
      <c r="G13" s="112">
        <f t="shared" si="0"/>
        <v>77904</v>
      </c>
      <c r="H13" s="78"/>
      <c r="I13" s="79"/>
    </row>
    <row r="14" spans="1:9" ht="16.5">
      <c r="A14" s="112">
        <v>9</v>
      </c>
      <c r="B14" s="114"/>
      <c r="C14" s="114" t="s">
        <v>202</v>
      </c>
      <c r="D14" s="112">
        <v>1</v>
      </c>
      <c r="E14" s="112">
        <v>1</v>
      </c>
      <c r="F14" s="112">
        <v>77904</v>
      </c>
      <c r="G14" s="112">
        <f t="shared" si="0"/>
        <v>77904</v>
      </c>
      <c r="H14" s="78"/>
      <c r="I14" s="79"/>
    </row>
    <row r="15" spans="1:9" ht="33">
      <c r="A15" s="112">
        <v>10</v>
      </c>
      <c r="B15" s="114"/>
      <c r="C15" s="114" t="s">
        <v>266</v>
      </c>
      <c r="D15" s="112">
        <v>1</v>
      </c>
      <c r="E15" s="112">
        <v>1</v>
      </c>
      <c r="F15" s="112">
        <v>77904</v>
      </c>
      <c r="G15" s="112">
        <f t="shared" si="0"/>
        <v>77904</v>
      </c>
      <c r="H15" s="78"/>
      <c r="I15" s="79"/>
    </row>
    <row r="16" spans="1:9" ht="33">
      <c r="A16" s="112">
        <v>11</v>
      </c>
      <c r="B16" s="114" t="s">
        <v>246</v>
      </c>
      <c r="C16" s="114" t="s">
        <v>204</v>
      </c>
      <c r="D16" s="112">
        <v>2</v>
      </c>
      <c r="E16" s="112">
        <v>2</v>
      </c>
      <c r="F16" s="112">
        <v>77904</v>
      </c>
      <c r="G16" s="112">
        <f t="shared" si="0"/>
        <v>155808</v>
      </c>
      <c r="H16" s="78"/>
      <c r="I16" s="79"/>
    </row>
    <row r="17" spans="1:9" ht="19.5" customHeight="1">
      <c r="A17" s="112">
        <v>12</v>
      </c>
      <c r="B17" s="113" t="s">
        <v>249</v>
      </c>
      <c r="C17" s="113" t="s">
        <v>203</v>
      </c>
      <c r="D17" s="112">
        <v>1</v>
      </c>
      <c r="E17" s="112">
        <v>1</v>
      </c>
      <c r="F17" s="112">
        <v>77904</v>
      </c>
      <c r="G17" s="112">
        <f t="shared" ref="G17" si="1">+F17*E17</f>
        <v>77904</v>
      </c>
      <c r="H17" s="78"/>
      <c r="I17" s="79"/>
    </row>
    <row r="18" spans="1:9" ht="19.5" customHeight="1">
      <c r="A18" s="112">
        <v>13</v>
      </c>
      <c r="B18" s="113" t="s">
        <v>249</v>
      </c>
      <c r="C18" s="113" t="s">
        <v>206</v>
      </c>
      <c r="D18" s="112">
        <v>1</v>
      </c>
      <c r="E18" s="112">
        <v>1</v>
      </c>
      <c r="F18" s="112">
        <v>77904</v>
      </c>
      <c r="G18" s="112">
        <f t="shared" si="0"/>
        <v>77904</v>
      </c>
      <c r="H18" s="78"/>
      <c r="I18" s="79"/>
    </row>
    <row r="19" spans="1:9" ht="18.75" customHeight="1">
      <c r="A19" s="112">
        <v>14</v>
      </c>
      <c r="B19" s="114" t="s">
        <v>250</v>
      </c>
      <c r="C19" s="114" t="s">
        <v>207</v>
      </c>
      <c r="D19" s="112">
        <v>1</v>
      </c>
      <c r="E19" s="112">
        <v>1</v>
      </c>
      <c r="F19" s="112">
        <v>72751</v>
      </c>
      <c r="G19" s="112">
        <f t="shared" si="0"/>
        <v>72751</v>
      </c>
      <c r="H19" s="78"/>
      <c r="I19" s="79"/>
    </row>
    <row r="20" spans="1:9" ht="16.5">
      <c r="A20" s="112">
        <v>15</v>
      </c>
      <c r="B20" s="114" t="s">
        <v>240</v>
      </c>
      <c r="C20" s="114" t="s">
        <v>208</v>
      </c>
      <c r="D20" s="112">
        <v>1</v>
      </c>
      <c r="E20" s="112">
        <v>1</v>
      </c>
      <c r="F20" s="112">
        <v>72751</v>
      </c>
      <c r="G20" s="112">
        <f t="shared" si="0"/>
        <v>72751</v>
      </c>
      <c r="H20" s="78"/>
      <c r="I20" s="79"/>
    </row>
    <row r="21" spans="1:9" ht="16.5">
      <c r="A21" s="112">
        <v>16</v>
      </c>
      <c r="B21" s="113" t="s">
        <v>236</v>
      </c>
      <c r="C21" s="114" t="s">
        <v>209</v>
      </c>
      <c r="D21" s="112">
        <v>0.625</v>
      </c>
      <c r="E21" s="112">
        <v>5</v>
      </c>
      <c r="F21" s="112">
        <v>77904</v>
      </c>
      <c r="G21" s="112">
        <f t="shared" si="0"/>
        <v>389520</v>
      </c>
      <c r="H21" s="78"/>
      <c r="I21" s="79"/>
    </row>
    <row r="22" spans="1:9" ht="16.5">
      <c r="A22" s="112">
        <v>17</v>
      </c>
      <c r="B22" s="114" t="s">
        <v>238</v>
      </c>
      <c r="C22" s="114" t="s">
        <v>209</v>
      </c>
      <c r="D22" s="112">
        <v>0.56000000000000005</v>
      </c>
      <c r="E22" s="112">
        <v>4.4800000000000004</v>
      </c>
      <c r="F22" s="112">
        <v>77904</v>
      </c>
      <c r="G22" s="112">
        <f t="shared" si="0"/>
        <v>349009.92000000004</v>
      </c>
      <c r="H22" s="78"/>
      <c r="I22" s="79"/>
    </row>
    <row r="23" spans="1:9" ht="22.5" customHeight="1">
      <c r="A23" s="112">
        <v>18</v>
      </c>
      <c r="B23" s="114" t="s">
        <v>244</v>
      </c>
      <c r="C23" s="114" t="s">
        <v>210</v>
      </c>
      <c r="D23" s="112">
        <v>1.1000000000000001</v>
      </c>
      <c r="E23" s="112">
        <v>8</v>
      </c>
      <c r="F23" s="112">
        <v>77904</v>
      </c>
      <c r="G23" s="112">
        <f t="shared" si="0"/>
        <v>623232</v>
      </c>
      <c r="H23" s="78"/>
      <c r="I23" s="79"/>
    </row>
    <row r="24" spans="1:9" ht="16.5">
      <c r="A24" s="112">
        <v>19</v>
      </c>
      <c r="B24" s="114" t="s">
        <v>239</v>
      </c>
      <c r="C24" s="114" t="s">
        <v>260</v>
      </c>
      <c r="D24" s="112">
        <v>1</v>
      </c>
      <c r="E24" s="112">
        <v>0.75</v>
      </c>
      <c r="F24" s="112">
        <v>77904</v>
      </c>
      <c r="G24" s="112">
        <f t="shared" si="0"/>
        <v>58428</v>
      </c>
      <c r="H24" s="78"/>
      <c r="I24" s="80"/>
    </row>
    <row r="25" spans="1:9" ht="16.5">
      <c r="A25" s="112">
        <v>20</v>
      </c>
      <c r="B25" s="114" t="s">
        <v>237</v>
      </c>
      <c r="C25" s="114" t="s">
        <v>211</v>
      </c>
      <c r="D25" s="112">
        <v>0.5</v>
      </c>
      <c r="E25" s="112">
        <v>0.75</v>
      </c>
      <c r="F25" s="112">
        <v>77904</v>
      </c>
      <c r="G25" s="112">
        <f t="shared" si="0"/>
        <v>58428</v>
      </c>
      <c r="H25" s="78"/>
      <c r="I25" s="79"/>
    </row>
    <row r="26" spans="1:9" ht="15" customHeight="1">
      <c r="A26" s="115" t="s">
        <v>81</v>
      </c>
      <c r="B26" s="115"/>
      <c r="C26" s="116"/>
      <c r="D26" s="117">
        <f>SUM(D5:D25)</f>
        <v>23.951666666666672</v>
      </c>
      <c r="E26" s="117">
        <f>SUM(E6:E25)</f>
        <v>37.980000000000004</v>
      </c>
      <c r="F26" s="117">
        <f t="shared" ref="F26:G26" si="2">SUM(F6:F25)</f>
        <v>1621189</v>
      </c>
      <c r="G26" s="121">
        <f t="shared" si="2"/>
        <v>3029297.92</v>
      </c>
    </row>
  </sheetData>
  <mergeCells count="3">
    <mergeCell ref="F1:G1"/>
    <mergeCell ref="A2:G2"/>
    <mergeCell ref="A3:G3"/>
  </mergeCells>
  <pageMargins left="0.34" right="0.22" top="0.32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02.2014</vt:lpstr>
      <vt:lpstr>02.2014 (2)</vt:lpstr>
      <vt:lpstr>NUH 1</vt:lpstr>
      <vt:lpstr>NUH2</vt:lpstr>
      <vt:lpstr>NUH3</vt:lpstr>
      <vt:lpstr>NUH4</vt:lpstr>
      <vt:lpstr>'02.2014'!Print_Area</vt:lpstr>
      <vt:lpstr>'02.2014 (2)'!Print_Area</vt:lpstr>
      <vt:lpstr>'02.2014'!Print_Titles</vt:lpstr>
      <vt:lpstr>'02.2014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Lianna</cp:lastModifiedBy>
  <cp:lastPrinted>2017-12-05T07:23:08Z</cp:lastPrinted>
  <dcterms:created xsi:type="dcterms:W3CDTF">2014-04-15T11:03:45Z</dcterms:created>
  <dcterms:modified xsi:type="dcterms:W3CDTF">2017-12-05T10:50:48Z</dcterms:modified>
</cp:coreProperties>
</file>